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365" tabRatio="956" activeTab="0"/>
  </bookViews>
  <sheets>
    <sheet name="FROM NOV 2016 ONWARD" sheetId="1" r:id="rId1"/>
    <sheet name="FROM APRIL 2016 TO OCT 2016" sheetId="2" r:id="rId2"/>
    <sheet name="mar 2016" sheetId="3" r:id="rId3"/>
    <sheet name="feb 2016" sheetId="4" r:id="rId4"/>
    <sheet name="jan 2016" sheetId="5" r:id="rId5"/>
    <sheet name="dec 2015" sheetId="6" r:id="rId6"/>
    <sheet name="nov 2015" sheetId="7" r:id="rId7"/>
    <sheet name="oct 2015" sheetId="8" r:id="rId8"/>
    <sheet name="sept 2015" sheetId="9" r:id="rId9"/>
    <sheet name="Aug 2015" sheetId="10" r:id="rId10"/>
    <sheet name="july 2015" sheetId="11" r:id="rId11"/>
    <sheet name="june 2015" sheetId="12" r:id="rId12"/>
    <sheet name="MAY 2015" sheetId="13" r:id="rId13"/>
    <sheet name="april 2015" sheetId="14" r:id="rId14"/>
    <sheet name="mar 2015" sheetId="15" r:id="rId15"/>
    <sheet name="feb 2015" sheetId="16" r:id="rId16"/>
    <sheet name="jan 2015" sheetId="17" r:id="rId17"/>
    <sheet name="dec 2014" sheetId="18" r:id="rId18"/>
    <sheet name="nov 2014" sheetId="19" r:id="rId19"/>
    <sheet name="oct 2014" sheetId="20" r:id="rId20"/>
    <sheet name="sept 2014" sheetId="21" r:id="rId21"/>
    <sheet name="aug 2014" sheetId="22" r:id="rId22"/>
    <sheet name="july 2014" sheetId="23" r:id="rId23"/>
    <sheet name="june 2014" sheetId="24" r:id="rId24"/>
    <sheet name="may 2014" sheetId="25" r:id="rId25"/>
    <sheet name="PRODUCT ANALYSIS" sheetId="26" r:id="rId26"/>
    <sheet name="Sheet3" sheetId="27" r:id="rId27"/>
  </sheets>
  <definedNames/>
  <calcPr fullCalcOnLoad="1"/>
</workbook>
</file>

<file path=xl/sharedStrings.xml><?xml version="1.0" encoding="utf-8"?>
<sst xmlns="http://schemas.openxmlformats.org/spreadsheetml/2006/main" count="2292" uniqueCount="836">
  <si>
    <t>Date</t>
  </si>
  <si>
    <t>scrip</t>
  </si>
  <si>
    <t>Buy/ Sell</t>
  </si>
  <si>
    <t>Profit/Loss</t>
  </si>
  <si>
    <t>Remarks</t>
  </si>
  <si>
    <t>BUY 2 LOTS</t>
  </si>
  <si>
    <t>SBIN</t>
  </si>
  <si>
    <t>BUY 3 LOTS</t>
  </si>
  <si>
    <t>MARUTI</t>
  </si>
  <si>
    <t>ICICIBANK</t>
  </si>
  <si>
    <t>TCS</t>
  </si>
  <si>
    <t>Entry Price</t>
  </si>
  <si>
    <t xml:space="preserve">Exit Price </t>
  </si>
  <si>
    <t>TECHM</t>
  </si>
  <si>
    <t>BUY 4 LOTS</t>
  </si>
  <si>
    <t>SELL 4 LOTS</t>
  </si>
  <si>
    <t>BANKBARODA</t>
  </si>
  <si>
    <t>SSLT</t>
  </si>
  <si>
    <t>MONTH</t>
  </si>
  <si>
    <t>MONTH WISE PROFIT AND LOSS CHART</t>
  </si>
  <si>
    <t>PROFIT</t>
  </si>
  <si>
    <t>MONTH WISE ACCURACY CHART</t>
  </si>
  <si>
    <t>ACCURACY IN %</t>
  </si>
  <si>
    <t>MAY,14</t>
  </si>
  <si>
    <t>JUN,14</t>
  </si>
  <si>
    <t>05.05.2014</t>
  </si>
  <si>
    <t>13.05.2014</t>
  </si>
  <si>
    <t>TATASTEEL</t>
  </si>
  <si>
    <t>16.05.2014</t>
  </si>
  <si>
    <t>20.05.2014</t>
  </si>
  <si>
    <t>DLF</t>
  </si>
  <si>
    <t>21.05.2014</t>
  </si>
  <si>
    <t>HDIL</t>
  </si>
  <si>
    <t>22.05.2014</t>
  </si>
  <si>
    <t>23.05.2014</t>
  </si>
  <si>
    <t>30.05.2014</t>
  </si>
  <si>
    <t>04.06.2014</t>
  </si>
  <si>
    <t>06.06.2014</t>
  </si>
  <si>
    <t>10.06.2014</t>
  </si>
  <si>
    <t>11.06.2014</t>
  </si>
  <si>
    <t>12.06.2014</t>
  </si>
  <si>
    <t>INDUSINDBK</t>
  </si>
  <si>
    <t>20.06.2014</t>
  </si>
  <si>
    <t>23.06.2014</t>
  </si>
  <si>
    <t>TATAMOTORS</t>
  </si>
  <si>
    <t>01.07.2014</t>
  </si>
  <si>
    <t>ANDHRABANK</t>
  </si>
  <si>
    <t>08.07.2014</t>
  </si>
  <si>
    <t>09.07.2014</t>
  </si>
  <si>
    <t>10.07.2014</t>
  </si>
  <si>
    <t>11.07.2014</t>
  </si>
  <si>
    <t>16.07.2014</t>
  </si>
  <si>
    <t>LICHSGFIN</t>
  </si>
  <si>
    <t>04.08.2014</t>
  </si>
  <si>
    <t>07.08.2014</t>
  </si>
  <si>
    <t>SRTRANSFIN</t>
  </si>
  <si>
    <t>08.08.2014</t>
  </si>
  <si>
    <t>18.08.2014</t>
  </si>
  <si>
    <t>14.08.2014</t>
  </si>
  <si>
    <t>22.08.2014</t>
  </si>
  <si>
    <t>25.08.2014</t>
  </si>
  <si>
    <t>28.08.2014</t>
  </si>
  <si>
    <t>JULY,14</t>
  </si>
  <si>
    <t>AUG,14</t>
  </si>
  <si>
    <t>SEPT,14</t>
  </si>
  <si>
    <t>OCT,14</t>
  </si>
  <si>
    <t>NOV,14</t>
  </si>
  <si>
    <t>BUY 10 LOTS</t>
  </si>
  <si>
    <t>INTRADAY</t>
  </si>
  <si>
    <t>BUY 16 LOTS</t>
  </si>
  <si>
    <t>INTRA DAY</t>
  </si>
  <si>
    <t>BUY 8 LOTS</t>
  </si>
  <si>
    <t>HOLD 8 DAYS</t>
  </si>
  <si>
    <t>HOLDING PERIOD</t>
  </si>
  <si>
    <t>TOTAL PROFIT/ LOSS RS.</t>
  </si>
  <si>
    <t>BUY 6 LOTS</t>
  </si>
  <si>
    <t>HOLD 3 DAYS</t>
  </si>
  <si>
    <t>HOLD 6 DAYS</t>
  </si>
  <si>
    <t>HOLD 1 DAY</t>
  </si>
  <si>
    <t>HOLD 7 DAYS</t>
  </si>
  <si>
    <t>BUY 5 LOTS</t>
  </si>
  <si>
    <t>HOLD 4 DAYS</t>
  </si>
  <si>
    <t>BOOKED PROFIT ON (03.06.14)</t>
  </si>
  <si>
    <t>BOOKED PROFIT ON (23.05.14)</t>
  </si>
  <si>
    <t>BOOKED PROFIT ON (22.05.14)</t>
  </si>
  <si>
    <t>BOOKED PROFIT ON (21.05.14)</t>
  </si>
  <si>
    <t>BOOKED PROFIT ON (20.05.14)</t>
  </si>
  <si>
    <t>BOOKED PROFIT ON (16.05.14)</t>
  </si>
  <si>
    <t>BOOKED LOSS ON (12.05.14)</t>
  </si>
  <si>
    <t>SELL 5 LOTS</t>
  </si>
  <si>
    <t>HOLD 2 DAYS</t>
  </si>
  <si>
    <t>BOOKED PROFIT ON (25.06.14)</t>
  </si>
  <si>
    <t>BOOKED LOSS ON (20.06.14)</t>
  </si>
  <si>
    <t>BOOKED PROFIT ON (16.06.14)</t>
  </si>
  <si>
    <t>BOOKED PROFIT ON (11.06.14)</t>
  </si>
  <si>
    <t>BOOKED PROFIT ON (10.06.14)</t>
  </si>
  <si>
    <t>BOOKED PROFIT ON (09.06.14)</t>
  </si>
  <si>
    <t>BOOKED PROFIT ON (06.06.14)</t>
  </si>
  <si>
    <t>SELL 8 LOTS</t>
  </si>
  <si>
    <t>WOCKPHARMA</t>
  </si>
  <si>
    <t>BUY 2500 SHARES</t>
  </si>
  <si>
    <t>HOLD 15 DAYS</t>
  </si>
  <si>
    <t>BOOKED LOSS ON (31.07.14)</t>
  </si>
  <si>
    <t>BOOKED PROFIT ON (11.07.14)</t>
  </si>
  <si>
    <t>BOOKED PROFIT ON (16.07.14)</t>
  </si>
  <si>
    <t>BOOKED PROFIT ON (09.07.14)</t>
  </si>
  <si>
    <t>BOOKED PROFIT ON (10.07.14)</t>
  </si>
  <si>
    <t>BOOKED PROFIT ON (08.07.14)</t>
  </si>
  <si>
    <t>HOLD 5 DAYS</t>
  </si>
  <si>
    <t>BUY 20 LOTS</t>
  </si>
  <si>
    <t>BOOKED PROFIT ON (05.08.14)</t>
  </si>
  <si>
    <t>BOOKED PROFIT ON (07.08.14)</t>
  </si>
  <si>
    <t>BOOKED PROFIT ON (12.08.14)</t>
  </si>
  <si>
    <t>BOOKED PROFIT ON (20.08.14)</t>
  </si>
  <si>
    <t>BOOKED LOSS ON (22.08.14)</t>
  </si>
  <si>
    <t>BOOKED PROFIT ON (28.08.14)</t>
  </si>
  <si>
    <t>BOOKED PROFIT ON (21.08.14)</t>
  </si>
  <si>
    <t>BOOKED LOSS ON (30.08.14)</t>
  </si>
  <si>
    <t>BOOKED PROFIT ON (27.08.14)</t>
  </si>
  <si>
    <t>08.10.2014</t>
  </si>
  <si>
    <t>NIFTY</t>
  </si>
  <si>
    <t>BOOKED PROFIT ON (09.10.14)</t>
  </si>
  <si>
    <t>BOOKED LOSS ON (08.10.14)</t>
  </si>
  <si>
    <t>IRB</t>
  </si>
  <si>
    <t>10.10.2014</t>
  </si>
  <si>
    <t>BUY 12 LOTS</t>
  </si>
  <si>
    <t>13.10.2014</t>
  </si>
  <si>
    <t>YESBANK</t>
  </si>
  <si>
    <t>14.10.2014</t>
  </si>
  <si>
    <t>16.10.2014</t>
  </si>
  <si>
    <t>17.10.2014</t>
  </si>
  <si>
    <t>01.09.2014</t>
  </si>
  <si>
    <t>BUY 15 LOTS</t>
  </si>
  <si>
    <t>BOOKED PROFIT ON (02.09.14)</t>
  </si>
  <si>
    <t>02.09.2014</t>
  </si>
  <si>
    <t>BOOKED PROFIT ON (03.09.14)</t>
  </si>
  <si>
    <t>03.09.2014</t>
  </si>
  <si>
    <t>BOOKED PROFIT ON (08.09.14)</t>
  </si>
  <si>
    <t>05.09.2014</t>
  </si>
  <si>
    <t>BOOKED PROFIT ON (05.09.14)</t>
  </si>
  <si>
    <t>08.09.2014</t>
  </si>
  <si>
    <t>BOOKED PROFIT ON (10.09.14)</t>
  </si>
  <si>
    <t>BOOKED PROFIT ON (11.09.14)</t>
  </si>
  <si>
    <t>30.10.2014</t>
  </si>
  <si>
    <t>ALBK(NOV.14)</t>
  </si>
  <si>
    <t>20.10.2014</t>
  </si>
  <si>
    <t>BOOKED PROFIT ON (29.10.14)</t>
  </si>
  <si>
    <t>HOLD 9 DAYS</t>
  </si>
  <si>
    <t>BOOKED PROFIT ON (30.10.14)</t>
  </si>
  <si>
    <t>BOOKED PROFIT ON (16.10.14)</t>
  </si>
  <si>
    <t>BOOKED PROFIT ON (14.10.14)</t>
  </si>
  <si>
    <t>BOOKED PROFIT ON (13.10.14)</t>
  </si>
  <si>
    <t>BOOKED PROFIT ON (10.10.14)</t>
  </si>
  <si>
    <t>BOOKED PROFIT ON (08.10.14)</t>
  </si>
  <si>
    <t>03.11.2014</t>
  </si>
  <si>
    <t>RELCAPITAL</t>
  </si>
  <si>
    <t>BOOKED PROFIT ON (05.11.14)</t>
  </si>
  <si>
    <t>07.11.2014</t>
  </si>
  <si>
    <t>BOOKED PROFIT ON (11.11.14)</t>
  </si>
  <si>
    <t>12.11.2014</t>
  </si>
  <si>
    <t>BOOKED PROFIT ON (14.11.14)</t>
  </si>
  <si>
    <t>13.11.2014</t>
  </si>
  <si>
    <t>17.11.2014</t>
  </si>
  <si>
    <t>BOOKED PROFIT ON (17.11.14)</t>
  </si>
  <si>
    <t>20.11.2014</t>
  </si>
  <si>
    <t>BHARATFORG</t>
  </si>
  <si>
    <t>MINDTREE</t>
  </si>
  <si>
    <t>BOOKED PROFIT ON (20.11.14)</t>
  </si>
  <si>
    <t>27.11.2014</t>
  </si>
  <si>
    <t>CIPLA</t>
  </si>
  <si>
    <t>BOOKED PROFIT ON (28.11.14)</t>
  </si>
  <si>
    <t>26.11.2014</t>
  </si>
  <si>
    <t>HOLD 5 DAY</t>
  </si>
  <si>
    <t>BOOKED PROFIT ON (01.12.14)</t>
  </si>
  <si>
    <t>01.12.2014</t>
  </si>
  <si>
    <t>JUSTDIAL</t>
  </si>
  <si>
    <t>BOOKED PROFIT ON (03.12.14)</t>
  </si>
  <si>
    <t>03.12.2014</t>
  </si>
  <si>
    <t>ACC</t>
  </si>
  <si>
    <t>BOOKED PROFIT ON (05.12.14)</t>
  </si>
  <si>
    <t>04.12.2014</t>
  </si>
  <si>
    <t>05.12.2014</t>
  </si>
  <si>
    <t>11.12.2014</t>
  </si>
  <si>
    <t>BOOKED PROFIT ON (11.12.14)</t>
  </si>
  <si>
    <t>15.12.2014</t>
  </si>
  <si>
    <t>BOOKED PROFIT ON (16.12.14)</t>
  </si>
  <si>
    <t>08.12.2014</t>
  </si>
  <si>
    <t>BOOKED PROFIT ON (19.12.14)</t>
  </si>
  <si>
    <t>16.12.2014</t>
  </si>
  <si>
    <t>BATAINDIA</t>
  </si>
  <si>
    <t>HOLD 11 DAYS</t>
  </si>
  <si>
    <t>18.12.2014</t>
  </si>
  <si>
    <t>BOOKED PROFIT ON (18.12.14)</t>
  </si>
  <si>
    <t>19.12.2014</t>
  </si>
  <si>
    <t>AUROPHARMA 29JAN15</t>
  </si>
  <si>
    <t>BOOKED PROFIT ON (22.12.14)</t>
  </si>
  <si>
    <t>23.12.2014</t>
  </si>
  <si>
    <t>BOOKED PROFIT ON (24.12.14)</t>
  </si>
  <si>
    <t>22.12.2014</t>
  </si>
  <si>
    <t>JUSTDIAL     29JAN15</t>
  </si>
  <si>
    <t>BOOKED PROFIT ON (26.12.14)</t>
  </si>
  <si>
    <t>24.12.2014</t>
  </si>
  <si>
    <t>BOOKED PROFIT ON (29.12.14)</t>
  </si>
  <si>
    <t>26.12.2014</t>
  </si>
  <si>
    <t>BOOKED PROFIT ON (01.01.2015)</t>
  </si>
  <si>
    <t>02.01.2015</t>
  </si>
  <si>
    <t xml:space="preserve">JUSTDIAL     </t>
  </si>
  <si>
    <t>BOOKED PROFIT ON (02.01.2015)</t>
  </si>
  <si>
    <t>KOTAKBANK</t>
  </si>
  <si>
    <t>BOOKED LOSS ON (06.01.2015)</t>
  </si>
  <si>
    <t>06.01.2015</t>
  </si>
  <si>
    <t>AUROPHARMA</t>
  </si>
  <si>
    <t>07.01.2015</t>
  </si>
  <si>
    <t>01.01.2015</t>
  </si>
  <si>
    <t>05.01.2015</t>
  </si>
  <si>
    <t>JUBLFOOD</t>
  </si>
  <si>
    <t>BOOKED PROFIT ON (09.01.2015)</t>
  </si>
  <si>
    <t>BOOKED PROFIT ON (12.01.2015)</t>
  </si>
  <si>
    <t>BOOKED PROFIT ON (08.01.2015)</t>
  </si>
  <si>
    <t>BOOKED LOSS ON (04.12.14)</t>
  </si>
  <si>
    <t>BOOKED LOSS ON (05.12.14)</t>
  </si>
  <si>
    <t>09.01.2015</t>
  </si>
  <si>
    <t>BOOKED PROFIT ON (15.01.2015)</t>
  </si>
  <si>
    <t>15.01.2015</t>
  </si>
  <si>
    <t>14.01.2015</t>
  </si>
  <si>
    <t>BOOKED LOSS ON (15.01.2015)</t>
  </si>
  <si>
    <t>12.01.2015</t>
  </si>
  <si>
    <t>BOOKED PROFIT ON (19.01.2015)</t>
  </si>
  <si>
    <t>19.01.2015</t>
  </si>
  <si>
    <t>HINDUNILVR</t>
  </si>
  <si>
    <t>BOOKED PROFIT ON (21.01.2015)</t>
  </si>
  <si>
    <t>21.01.2015</t>
  </si>
  <si>
    <t>BOOKED PROFIT ON (22.01.2015)</t>
  </si>
  <si>
    <t>22.01.2015</t>
  </si>
  <si>
    <t>BOOKED PROFIT ON (23.01.2015)</t>
  </si>
  <si>
    <t>16.01.2015</t>
  </si>
  <si>
    <t>BPCL</t>
  </si>
  <si>
    <t>23.01.2015</t>
  </si>
  <si>
    <t>BOOKED PROFIT ON (27.01.2015)</t>
  </si>
  <si>
    <t>27.01.2015</t>
  </si>
  <si>
    <t>SRTRANSFIN 26FEB 2015</t>
  </si>
  <si>
    <t>BOOKED PROFIT ON (28.01.2015)</t>
  </si>
  <si>
    <t>DEC,14</t>
  </si>
  <si>
    <t>JAN,15</t>
  </si>
  <si>
    <t>FEB,15</t>
  </si>
  <si>
    <t>MAR,15</t>
  </si>
  <si>
    <t>Total Profit Rs.</t>
  </si>
  <si>
    <t>DATE</t>
  </si>
  <si>
    <t>SCRIP NAME</t>
  </si>
  <si>
    <t>QUANTITY</t>
  </si>
  <si>
    <t>LONG/SHORT</t>
  </si>
  <si>
    <t>ENTRY PRICE</t>
  </si>
  <si>
    <t>STOPLOSS</t>
  </si>
  <si>
    <t>TARGET 1</t>
  </si>
  <si>
    <t>TARGET 2</t>
  </si>
  <si>
    <t>TARGET 3</t>
  </si>
  <si>
    <t>AMOUNT 1</t>
  </si>
  <si>
    <t>AMOUNT 2</t>
  </si>
  <si>
    <t>AMOUNT 3</t>
  </si>
  <si>
    <t>TOTAL POINTS</t>
  </si>
  <si>
    <t>PROFIT/ LOSS</t>
  </si>
  <si>
    <t>REMARKS</t>
  </si>
  <si>
    <t>SHORT</t>
  </si>
  <si>
    <t>28.02.2015</t>
  </si>
  <si>
    <t>LONG</t>
  </si>
  <si>
    <t>BOOKED PROFIT ON (28.02.15)</t>
  </si>
  <si>
    <t>02.03.2015</t>
  </si>
  <si>
    <t>03.03.2015</t>
  </si>
  <si>
    <t>BOOKED PROFIT ON (02.03.15)</t>
  </si>
  <si>
    <t>BOOKED PROFIT ON (03.03.15)</t>
  </si>
  <si>
    <t>BOOKED  PROFIT ON (03.03.15)</t>
  </si>
  <si>
    <t>04.03.2015</t>
  </si>
  <si>
    <t>BOOKED  PROFIT ON (04.03.15)</t>
  </si>
  <si>
    <t>12.03.2015</t>
  </si>
  <si>
    <t>BOOKED  PROFIT ON (13.03.15)</t>
  </si>
  <si>
    <t>04.02.2015</t>
  </si>
  <si>
    <t>BOOKED PROFIT ON (06.02.15)</t>
  </si>
  <si>
    <t>05.02.2015</t>
  </si>
  <si>
    <t>12.02.2015</t>
  </si>
  <si>
    <t>BOOKED PROFIT ON (12.02.15)</t>
  </si>
  <si>
    <t>16.02.2015</t>
  </si>
  <si>
    <t>BOOKED LOSS ON (18.02.15)</t>
  </si>
  <si>
    <t>19.02.2015</t>
  </si>
  <si>
    <t>BOOKED PROFIT ON (24.02.15)</t>
  </si>
  <si>
    <t>26.02.2015</t>
  </si>
  <si>
    <t>16.03.2015</t>
  </si>
  <si>
    <t>BOOKED  PROFIT ON (16.03.15)</t>
  </si>
  <si>
    <t>17.03.2015</t>
  </si>
  <si>
    <t>BOOKED  PROFIT ON (19.03.15)</t>
  </si>
  <si>
    <t>18.03.2015</t>
  </si>
  <si>
    <t>20.03.2015</t>
  </si>
  <si>
    <t>BOOKED  PROFIT ON (23.03.15)</t>
  </si>
  <si>
    <t>BOOKED  PROFIT ON (20.03.15)</t>
  </si>
  <si>
    <t>01.04.2015</t>
  </si>
  <si>
    <t>BOOKED  LOSS ON (01.04.15)</t>
  </si>
  <si>
    <t>07.04.2015</t>
  </si>
  <si>
    <t>06.04.2015</t>
  </si>
  <si>
    <t>HEROMOTOCO</t>
  </si>
  <si>
    <t>BOOKED  PROFIT ON (06.04.15)</t>
  </si>
  <si>
    <t>UPL</t>
  </si>
  <si>
    <t>08.04.2014</t>
  </si>
  <si>
    <t>BOOKED  PROFIT ON (07.04.15)</t>
  </si>
  <si>
    <t>BOOKED  PROFIT ON (08.04.15)</t>
  </si>
  <si>
    <t>15.04.2015</t>
  </si>
  <si>
    <t>BOOKED  PROFIT ON (15.04.15)</t>
  </si>
  <si>
    <t>16.04.2015</t>
  </si>
  <si>
    <t>ADANIENT</t>
  </si>
  <si>
    <t>BOOKED  PROFIT ON (16.04.15)</t>
  </si>
  <si>
    <t>17.04.2015</t>
  </si>
  <si>
    <t>BAJAJAUTO</t>
  </si>
  <si>
    <t>BOOKED  PROFIT ON (17.04.15)</t>
  </si>
  <si>
    <t>04.05.2015</t>
  </si>
  <si>
    <t>BOOKED  PROFIT ON (04.05.15)</t>
  </si>
  <si>
    <t>07.05.2015</t>
  </si>
  <si>
    <t>BOOKED  PROFIT ON (07.05.15)</t>
  </si>
  <si>
    <t>05.05.2015</t>
  </si>
  <si>
    <t>NIL</t>
  </si>
  <si>
    <t>BOOKED  PROFIT ON (08.05.15)</t>
  </si>
  <si>
    <t>08.05.2015</t>
  </si>
  <si>
    <t>11.05.2015</t>
  </si>
  <si>
    <t>BOOKED  PROFIT ON (19.05.15)</t>
  </si>
  <si>
    <t>14.05.2015</t>
  </si>
  <si>
    <t>BOOKED  PROFIT ON (14.05.15)</t>
  </si>
  <si>
    <t>18.05.2015</t>
  </si>
  <si>
    <t>21.05.2015</t>
  </si>
  <si>
    <t>BOOKED  PROFIT ON (22.05.15)</t>
  </si>
  <si>
    <t>25.05.2015</t>
  </si>
  <si>
    <t>HCLTECH JUNE15</t>
  </si>
  <si>
    <t>BOOKED  PROFIT ON (29.05.15)</t>
  </si>
  <si>
    <t>APRIL,15</t>
  </si>
  <si>
    <t>MAY,15</t>
  </si>
  <si>
    <t>JUNE,15</t>
  </si>
  <si>
    <t>03.06.2015</t>
  </si>
  <si>
    <t>BOOKED  PROFIT ON (04.06.15)</t>
  </si>
  <si>
    <t>04.06.2015</t>
  </si>
  <si>
    <t>09.06.2015</t>
  </si>
  <si>
    <t>BOOKED  PROFIT ON (09.06.15)</t>
  </si>
  <si>
    <t>15.06.2015</t>
  </si>
  <si>
    <t>BOOKED  PROFIT ON (17.06.15)</t>
  </si>
  <si>
    <t>22.06.2015</t>
  </si>
  <si>
    <t>BOOKED  PROFIT ON (23.06.15)</t>
  </si>
  <si>
    <t>23.06.2015</t>
  </si>
  <si>
    <t>11.06.2015</t>
  </si>
  <si>
    <t>BOOKED  PROFIT ON (11.06.15)</t>
  </si>
  <si>
    <t>24.06.2015</t>
  </si>
  <si>
    <t>BOOKED  PROFIT ON (26.06.15)</t>
  </si>
  <si>
    <t xml:space="preserve">UPL JULY FUTURE </t>
  </si>
  <si>
    <t>JULY,15</t>
  </si>
  <si>
    <t>HINDPETRO</t>
  </si>
  <si>
    <t>02.07.2015</t>
  </si>
  <si>
    <t>BOOKED  PROFIT ON (02.07.15)</t>
  </si>
  <si>
    <t>03.07.2015</t>
  </si>
  <si>
    <t>HCLTECH</t>
  </si>
  <si>
    <t>BOOKED  PROFIT ON (06.07.15)</t>
  </si>
  <si>
    <t>10.07.2015</t>
  </si>
  <si>
    <t>BOOKED  PROFIT ON (17.07.15)</t>
  </si>
  <si>
    <t>20.07.2015</t>
  </si>
  <si>
    <t>BOOKED  PROFIT ON (22.07.15)</t>
  </si>
  <si>
    <t>16.07.2015</t>
  </si>
  <si>
    <t>BOOKED  PROFIT ON (16.07.15)</t>
  </si>
  <si>
    <t>15.07.2015</t>
  </si>
  <si>
    <t>BOOKED  PROFIT ON (20.07.15)</t>
  </si>
  <si>
    <t>23.07.2015</t>
  </si>
  <si>
    <t>BAJAJ-AUTO</t>
  </si>
  <si>
    <t>BOOKED  PROFIT ON (23.07.15)</t>
  </si>
  <si>
    <t>27.07.2015</t>
  </si>
  <si>
    <t>BOOKED  PROFIT ON (29.07.15)</t>
  </si>
  <si>
    <t>03.08.2015</t>
  </si>
  <si>
    <t>BOOKED  PROFIT ON (04.08.15)</t>
  </si>
  <si>
    <t>07.08.2015</t>
  </si>
  <si>
    <t>BOOKED  PROFIT ON (10.08.15)</t>
  </si>
  <si>
    <t>13.08.2015</t>
  </si>
  <si>
    <t>BOOKED  LOSS ON (18.08.15)</t>
  </si>
  <si>
    <t>18.08.2015</t>
  </si>
  <si>
    <t>BOOKED  PROFIT ON (19.08.15)</t>
  </si>
  <si>
    <t>19.08.2015</t>
  </si>
  <si>
    <t>24.08.2015</t>
  </si>
  <si>
    <t>BOOKED  PROFIT ON (27.08.15)</t>
  </si>
  <si>
    <t>27.08.2015</t>
  </si>
  <si>
    <t>BOOKED  LOSS ON (27.08.15)</t>
  </si>
  <si>
    <t>BOOKED  PROFIT ON (31.08.15)</t>
  </si>
  <si>
    <t>01.09.2015</t>
  </si>
  <si>
    <t>LT</t>
  </si>
  <si>
    <t>AUG,15</t>
  </si>
  <si>
    <t>SEPT,15</t>
  </si>
  <si>
    <t>BOOKED  PROFIT ON (01,03,08.09.15)</t>
  </si>
  <si>
    <t>10.09.2015</t>
  </si>
  <si>
    <t>BOOKED  PROFIT ON (14.09.15)</t>
  </si>
  <si>
    <t>14.09.2015</t>
  </si>
  <si>
    <t>16.09.2015</t>
  </si>
  <si>
    <t>BOOKED  PROFIT ON (18.09.15)</t>
  </si>
  <si>
    <t>21.09.2015</t>
  </si>
  <si>
    <t>BOOKED  PROFIT ON (21.09.15)</t>
  </si>
  <si>
    <t>JUSTDIAL (Oct. Fut.)</t>
  </si>
  <si>
    <t>24.09.2015</t>
  </si>
  <si>
    <t>BOOKED  PROFIT ON (24.09.15)</t>
  </si>
  <si>
    <t xml:space="preserve">LT  (Oct. Fut.) </t>
  </si>
  <si>
    <t>BOOKED  PROFIT ON (05.10.15)</t>
  </si>
  <si>
    <t>BOOKED  LOSS ON (06.10.15)</t>
  </si>
  <si>
    <t>05.10.2015</t>
  </si>
  <si>
    <t>07.10.2015</t>
  </si>
  <si>
    <t>08.10.2015</t>
  </si>
  <si>
    <t>BOOKED  LOSS ON (09.10.15)</t>
  </si>
  <si>
    <t>BOOKED  PROFIT ON (08.10.15)</t>
  </si>
  <si>
    <t>BOOKED  PROFIT ON (07.10.15)</t>
  </si>
  <si>
    <t>06.10.2015</t>
  </si>
  <si>
    <t>BOOKED  PROFIT ON (12.10.15)</t>
  </si>
  <si>
    <t>BOOKED  PROFIT ON (13.10.15)</t>
  </si>
  <si>
    <t>14.10.2015</t>
  </si>
  <si>
    <t>BOOKED  PROFIT ON (15.10.15)</t>
  </si>
  <si>
    <t>15.10.2015</t>
  </si>
  <si>
    <t>09.10.2015</t>
  </si>
  <si>
    <t>BOOKED  PROFIT ON (20.10.15)</t>
  </si>
  <si>
    <t>21.10.2015</t>
  </si>
  <si>
    <t>BOOKED  PROFIT ON (21.10.15)</t>
  </si>
  <si>
    <t>HNI PREMIUM STOCK Tips Performance August.2014</t>
  </si>
  <si>
    <t>HNI PREMIUM STOCK Tips Performance July.2014</t>
  </si>
  <si>
    <t>HNI PREMIUM STOCK Tips Performance June.2014</t>
  </si>
  <si>
    <t>HNI PREMIUM STOCK Tips Performance May.2014</t>
  </si>
  <si>
    <t>SIEMENS</t>
  </si>
  <si>
    <t>BOOKED  PROFIT ON (26.10.15)</t>
  </si>
  <si>
    <t>27.10.2015</t>
  </si>
  <si>
    <t>JUSTDIAL NOV</t>
  </si>
  <si>
    <t>BOOKED  PROFIT ON (27.10.15)</t>
  </si>
  <si>
    <t>02.11.2015</t>
  </si>
  <si>
    <t>BOOKED  PROFIT ON (06.11.15)</t>
  </si>
  <si>
    <t>06.11.2015</t>
  </si>
  <si>
    <t>BOOKED  PROFIT ON (17.11.15)</t>
  </si>
  <si>
    <t>20.11.2015</t>
  </si>
  <si>
    <t>BOOKED  PROFIT ON (20.11.15)</t>
  </si>
  <si>
    <t>24.11.2015</t>
  </si>
  <si>
    <t>BOOKED  PROFIT ON (26.11.15)</t>
  </si>
  <si>
    <t>05.11.2015</t>
  </si>
  <si>
    <t>BOOKED  PROFIT ON (05.11.15)</t>
  </si>
  <si>
    <t>BOOKED  PROFIT ON (09.11.15)</t>
  </si>
  <si>
    <t>09.11.2015</t>
  </si>
  <si>
    <t>23.11.2015</t>
  </si>
  <si>
    <t>BOOKED  PROFIT ON (24.11.15)</t>
  </si>
  <si>
    <t>27.11.2015</t>
  </si>
  <si>
    <t>BOOKED  PROFIT ON (30.11.15)</t>
  </si>
  <si>
    <t>02.12.2015</t>
  </si>
  <si>
    <t>WOCKPHARM</t>
  </si>
  <si>
    <t>14.12.2015</t>
  </si>
  <si>
    <t>BOOKED  PROFIT ON (16.12.15)</t>
  </si>
  <si>
    <t>16.12.2015</t>
  </si>
  <si>
    <t>IGL</t>
  </si>
  <si>
    <t>BOOKED  PROFIT ON (17.12.15)</t>
  </si>
  <si>
    <t>17.12.2015</t>
  </si>
  <si>
    <t>RELIANCE</t>
  </si>
  <si>
    <t>21.12.2015</t>
  </si>
  <si>
    <t>BOOKED  PROFIT ON (28.12.15)</t>
  </si>
  <si>
    <t>BOOKED  LOSS ON (18.12.15)</t>
  </si>
  <si>
    <t>04.01.2016</t>
  </si>
  <si>
    <t>BOOKED  PROFIT ON (06..01.16)</t>
  </si>
  <si>
    <t>06.01.2016</t>
  </si>
  <si>
    <t>PNB</t>
  </si>
  <si>
    <t>BOOKED  PROFIT ON (11..01.16)</t>
  </si>
  <si>
    <t>13.01.2016</t>
  </si>
  <si>
    <t>BOOKED  PROFIT ON (14..01.16)</t>
  </si>
  <si>
    <t>22.01.2016</t>
  </si>
  <si>
    <t>BOOKED  PROFIT ON (29..01.16)</t>
  </si>
  <si>
    <t>04.02.2016</t>
  </si>
  <si>
    <t>BOOKED  PROFIT ON (05..02.16)</t>
  </si>
  <si>
    <t>08.02.2016</t>
  </si>
  <si>
    <t>BOOKED  PROFIT ON (10..02.16)</t>
  </si>
  <si>
    <t>12.02.2016</t>
  </si>
  <si>
    <t>BOOKED  PROFIT ON (22..02.16)</t>
  </si>
  <si>
    <t>15.02.2016</t>
  </si>
  <si>
    <t>BOOKED  PROFIT ON (16..02.16)</t>
  </si>
  <si>
    <t>17.02.2016</t>
  </si>
  <si>
    <t>BOOKED  PROFIT ON (18..02.16)</t>
  </si>
  <si>
    <t>01.03.2016</t>
  </si>
  <si>
    <t>BOOKED  PROFIT ON (02.03.16)</t>
  </si>
  <si>
    <t>02.03.2016</t>
  </si>
  <si>
    <t>BOOKED  PROFIT ON (024.03.16)</t>
  </si>
  <si>
    <t>BOOKED  PROFIT ON (03.03.16)</t>
  </si>
  <si>
    <t>03.03.2016</t>
  </si>
  <si>
    <t>ARVIND</t>
  </si>
  <si>
    <t>BOOKED  PROFIT ON (04.03.16)</t>
  </si>
  <si>
    <t>17.03.2016</t>
  </si>
  <si>
    <t>BOOKED  LOSS ON (18.03.16)</t>
  </si>
  <si>
    <t>21.03.2016</t>
  </si>
  <si>
    <t>BOOKED  PROFIT ON (21.03.16)</t>
  </si>
  <si>
    <t>18.03.2016</t>
  </si>
  <si>
    <t>JETAIRWAYS</t>
  </si>
  <si>
    <t>KSCL</t>
  </si>
  <si>
    <t>QNTY. PER LOT</t>
  </si>
  <si>
    <t>TARGET</t>
  </si>
  <si>
    <t>EXIT PRICE</t>
  </si>
  <si>
    <t xml:space="preserve">AMOUNT </t>
  </si>
  <si>
    <t>P/L  %AGE</t>
  </si>
  <si>
    <t>EXIT DATE</t>
  </si>
  <si>
    <t>24.06.2016</t>
  </si>
  <si>
    <t>28.06.2016</t>
  </si>
  <si>
    <t>21.06.2016</t>
  </si>
  <si>
    <t>UBL</t>
  </si>
  <si>
    <t>04.04.2016</t>
  </si>
  <si>
    <t>13.04.2016</t>
  </si>
  <si>
    <t>18.04.2016</t>
  </si>
  <si>
    <t>21.04.2016</t>
  </si>
  <si>
    <t>22.04.2016</t>
  </si>
  <si>
    <t>25.04.2016</t>
  </si>
  <si>
    <t>04.05.2016</t>
  </si>
  <si>
    <t>05.05.2016</t>
  </si>
  <si>
    <t>09.05.2016</t>
  </si>
  <si>
    <t>13.05.2016</t>
  </si>
  <si>
    <t>24.05.2016</t>
  </si>
  <si>
    <t>06.06.2016</t>
  </si>
  <si>
    <t>10.06.2016</t>
  </si>
  <si>
    <t>16.06.2016</t>
  </si>
  <si>
    <t>01.07.2016</t>
  </si>
  <si>
    <t>AJANTPHARM</t>
  </si>
  <si>
    <t>05.07.2016</t>
  </si>
  <si>
    <t>11.07.2016</t>
  </si>
  <si>
    <t>18.07.2016</t>
  </si>
  <si>
    <t>15.07.2016</t>
  </si>
  <si>
    <t>19.07.2016</t>
  </si>
  <si>
    <t>20.07.2016</t>
  </si>
  <si>
    <t>12.07.2016</t>
  </si>
  <si>
    <t>07.07.2016</t>
  </si>
  <si>
    <t>29.07.2016</t>
  </si>
  <si>
    <t>01.08.2016</t>
  </si>
  <si>
    <t>27.09.2016</t>
  </si>
  <si>
    <t>12.09.2016</t>
  </si>
  <si>
    <t>09.09.2016</t>
  </si>
  <si>
    <t>02.09.2016</t>
  </si>
  <si>
    <t>30.08.2016</t>
  </si>
  <si>
    <t>26.08.2016</t>
  </si>
  <si>
    <t>23.08.2016</t>
  </si>
  <si>
    <t>18.08.2016</t>
  </si>
  <si>
    <t>16.08.2016</t>
  </si>
  <si>
    <t>10.08.2016</t>
  </si>
  <si>
    <t>09.08.2016</t>
  </si>
  <si>
    <t>GLENMARK</t>
  </si>
  <si>
    <t>03.08.2016</t>
  </si>
  <si>
    <t>16.09.2016</t>
  </si>
  <si>
    <t>07.09.2016</t>
  </si>
  <si>
    <t>25.08.2016</t>
  </si>
  <si>
    <t>22.08.2016</t>
  </si>
  <si>
    <t>11.08.2016</t>
  </si>
  <si>
    <t>05.08.2016</t>
  </si>
  <si>
    <t>BIOCON</t>
  </si>
  <si>
    <t>20.09.2016</t>
  </si>
  <si>
    <t>28.09.2016+</t>
  </si>
  <si>
    <t>ACC (OCT Fut)</t>
  </si>
  <si>
    <t>29.09.2016</t>
  </si>
  <si>
    <t>30.09.2016</t>
  </si>
  <si>
    <t>03.10.2016</t>
  </si>
  <si>
    <t>07.10.2016</t>
  </si>
  <si>
    <t>14.10.2016</t>
  </si>
  <si>
    <t>TOTAL PROFIT</t>
  </si>
  <si>
    <t>17.10.2016</t>
  </si>
  <si>
    <t>19.10.2016</t>
  </si>
  <si>
    <t>21.10.2016</t>
  </si>
  <si>
    <t>18.10.2016</t>
  </si>
  <si>
    <t>25.10.2016</t>
  </si>
  <si>
    <t>DRREDDY</t>
  </si>
  <si>
    <t>03.11.2016</t>
  </si>
  <si>
    <t>08.11.2016</t>
  </si>
  <si>
    <t>11.11.2016</t>
  </si>
  <si>
    <t>15.11.2016</t>
  </si>
  <si>
    <t>04.11.2016</t>
  </si>
  <si>
    <t>16.11.2016</t>
  </si>
  <si>
    <t>17.11.2016</t>
  </si>
  <si>
    <t>23.11.2016</t>
  </si>
  <si>
    <t>NOTE: FROM 1ST NOV 2016 EVERY CALL = 6 LOTS</t>
  </si>
  <si>
    <t>24.11.2016</t>
  </si>
  <si>
    <t>25.11.2016</t>
  </si>
  <si>
    <t>05.12.2016</t>
  </si>
  <si>
    <t>08.12.2016</t>
  </si>
  <si>
    <t>09.12.2016</t>
  </si>
  <si>
    <t>15.12.2016</t>
  </si>
  <si>
    <t>14.12.2016</t>
  </si>
  <si>
    <t>16.12.2016</t>
  </si>
  <si>
    <t>20.12.2016</t>
  </si>
  <si>
    <t>21.12.2016</t>
  </si>
  <si>
    <t>27.12.2016</t>
  </si>
  <si>
    <t>BHARATFIN</t>
  </si>
  <si>
    <t>05.01.2017</t>
  </si>
  <si>
    <t>02.01.2017</t>
  </si>
  <si>
    <t>04.01.2017</t>
  </si>
  <si>
    <t>VEDL</t>
  </si>
  <si>
    <t>06.01.2017</t>
  </si>
  <si>
    <t>09.01.2017</t>
  </si>
  <si>
    <t>HEXAWARE</t>
  </si>
  <si>
    <t>13.01.2017</t>
  </si>
  <si>
    <t>18.01.2017</t>
  </si>
  <si>
    <t>HINDZINC</t>
  </si>
  <si>
    <t>19.01.2017</t>
  </si>
  <si>
    <t>20.01.2017</t>
  </si>
  <si>
    <t>23.01.2017</t>
  </si>
  <si>
    <t>25.01.2017</t>
  </si>
  <si>
    <t>CENTURYTEX</t>
  </si>
  <si>
    <t>27.01.2017</t>
  </si>
  <si>
    <t>30.01.2017</t>
  </si>
  <si>
    <t>HDIL (4 LOTS )</t>
  </si>
  <si>
    <t>01.02.2017</t>
  </si>
  <si>
    <t>31.01.2017</t>
  </si>
  <si>
    <t>02.02.2017</t>
  </si>
  <si>
    <t>03.02.2017</t>
  </si>
  <si>
    <t>DIVISLAB</t>
  </si>
  <si>
    <t>MOTHERSUMI</t>
  </si>
  <si>
    <t>06.02.2017</t>
  </si>
  <si>
    <t>08.02.2017</t>
  </si>
  <si>
    <t>09.02.2017</t>
  </si>
  <si>
    <t>14.02.2017</t>
  </si>
  <si>
    <t>10.02.2017</t>
  </si>
  <si>
    <t>15.02.2017</t>
  </si>
  <si>
    <t>16.02.2017</t>
  </si>
  <si>
    <t>17.02.2017</t>
  </si>
  <si>
    <t>20.02.2017</t>
  </si>
  <si>
    <t>21.02.2017</t>
  </si>
  <si>
    <t>22.02.2017</t>
  </si>
  <si>
    <t>27.02.2017</t>
  </si>
  <si>
    <t>CEATLTD</t>
  </si>
  <si>
    <t>01.03.2017</t>
  </si>
  <si>
    <t>APOLLOTYRE</t>
  </si>
  <si>
    <t>08.03.2017</t>
  </si>
  <si>
    <t>15.03.2017</t>
  </si>
  <si>
    <t>IBULHSGFIN</t>
  </si>
  <si>
    <t>16.03.2017</t>
  </si>
  <si>
    <t>14.03.2017</t>
  </si>
  <si>
    <t>EICHERMOT</t>
  </si>
  <si>
    <t>20.03.2017</t>
  </si>
  <si>
    <t>SUPERJACKPOT STOCK TIPS PERFORMANCE</t>
  </si>
  <si>
    <t>SUPERJACKPOT  STOCK TIPS PERFORMANCE</t>
  </si>
  <si>
    <t>SUPERJACKPOT STOCK TIPS PERFORMANCE JAN.2015</t>
  </si>
  <si>
    <t>SUPERJACKPOT STOCK TIPS PERFORMANCE DEC.2014</t>
  </si>
  <si>
    <t>SUPERJACKPOT STOCK TIPS PERFORMANCE NOV.2014</t>
  </si>
  <si>
    <t>SUPERJACKPOT STOCK TIPS PERFORMANCE Oct.2014</t>
  </si>
  <si>
    <t>SUPERJACKPOT STOCK TIPS PERFORMANCE Sept.2014</t>
  </si>
  <si>
    <t>21.03.2017</t>
  </si>
  <si>
    <t>22.03.2017</t>
  </si>
  <si>
    <t>27.03.2017</t>
  </si>
  <si>
    <t>28.03.2017</t>
  </si>
  <si>
    <t>03.04.2017</t>
  </si>
  <si>
    <t>07.04.2017</t>
  </si>
  <si>
    <t>10.04.2017</t>
  </si>
  <si>
    <t>11.04.2017</t>
  </si>
  <si>
    <t>17.04.2017</t>
  </si>
  <si>
    <t>19.04.2017</t>
  </si>
  <si>
    <t>13.04.2017</t>
  </si>
  <si>
    <t>21.04.2017</t>
  </si>
  <si>
    <t>25.04.2017</t>
  </si>
  <si>
    <t>26.04.2017</t>
  </si>
  <si>
    <t>27.04.2017</t>
  </si>
  <si>
    <t>03.05.2017</t>
  </si>
  <si>
    <t>04.05.2017</t>
  </si>
  <si>
    <t>09.05.2017</t>
  </si>
  <si>
    <t>12.05.2017</t>
  </si>
  <si>
    <t>19.05.2017</t>
  </si>
  <si>
    <t>18.05.2017</t>
  </si>
  <si>
    <t>22.05.2017</t>
  </si>
  <si>
    <t>JSWSTEEL</t>
  </si>
  <si>
    <t>23.05.2017</t>
  </si>
  <si>
    <t>02.06.2017</t>
  </si>
  <si>
    <t>08.06.2017</t>
  </si>
  <si>
    <t>14.06.2017</t>
  </si>
  <si>
    <t>09.06.2017</t>
  </si>
  <si>
    <t>06.06.2017</t>
  </si>
  <si>
    <t>19.06.2017</t>
  </si>
  <si>
    <t>AXISBANK</t>
  </si>
  <si>
    <t>20.06.2017</t>
  </si>
  <si>
    <t>23.06.2017</t>
  </si>
  <si>
    <t>27.06.2017</t>
  </si>
  <si>
    <t>28.06.2017</t>
  </si>
  <si>
    <t>29.06.2017</t>
  </si>
  <si>
    <t>06.07.2017</t>
  </si>
  <si>
    <t>10.07.2017</t>
  </si>
  <si>
    <t>13.07.2017</t>
  </si>
  <si>
    <t>14.07.2017</t>
  </si>
  <si>
    <t>17.07.2017</t>
  </si>
  <si>
    <t>20.07.2017</t>
  </si>
  <si>
    <t>04.08.2017</t>
  </si>
  <si>
    <t>08.08.2017</t>
  </si>
  <si>
    <t>09.08.2017</t>
  </si>
  <si>
    <t>14.08.2017</t>
  </si>
  <si>
    <t>16.08.2017</t>
  </si>
  <si>
    <t>17.08.2017</t>
  </si>
  <si>
    <t>23.08.2017</t>
  </si>
  <si>
    <t>24.08.2017</t>
  </si>
  <si>
    <t>29.08.2017</t>
  </si>
  <si>
    <t>30.08.2017</t>
  </si>
  <si>
    <t>07.09.2017</t>
  </si>
  <si>
    <t>06.09.2017</t>
  </si>
  <si>
    <t>VOLTAS</t>
  </si>
  <si>
    <t>22.09.2017</t>
  </si>
  <si>
    <t>25.09.2017</t>
  </si>
  <si>
    <t>15.09.2017</t>
  </si>
  <si>
    <t>18.09.2017</t>
  </si>
  <si>
    <t>08.09.2017</t>
  </si>
  <si>
    <t>11.09.2017</t>
  </si>
  <si>
    <t>13.09.2017</t>
  </si>
  <si>
    <t>14.09.2017</t>
  </si>
  <si>
    <t>06.10.2017</t>
  </si>
  <si>
    <t>TATACHEM</t>
  </si>
  <si>
    <t>HAVELLS</t>
  </si>
  <si>
    <t>10.10.2017</t>
  </si>
  <si>
    <t>12.10.2017</t>
  </si>
  <si>
    <t>13.10.2017</t>
  </si>
  <si>
    <t>16.10.2017</t>
  </si>
  <si>
    <t>23.10.2017</t>
  </si>
  <si>
    <t>24.10.2017</t>
  </si>
  <si>
    <t>18.10.2017</t>
  </si>
  <si>
    <t>TATAELXSI</t>
  </si>
  <si>
    <t>25.10.2017</t>
  </si>
  <si>
    <t>07.11.2017</t>
  </si>
  <si>
    <t>16.11.2017</t>
  </si>
  <si>
    <t>20.11.2017</t>
  </si>
  <si>
    <t>22.11.2017</t>
  </si>
  <si>
    <t>05.12.2017</t>
  </si>
  <si>
    <t>06.12.2017</t>
  </si>
  <si>
    <t>07.12.2017</t>
  </si>
  <si>
    <t>08.12.2017</t>
  </si>
  <si>
    <t>14.12.2017</t>
  </si>
  <si>
    <t>15.12.2017</t>
  </si>
  <si>
    <t>18.12.2017</t>
  </si>
  <si>
    <t>20.12.2017</t>
  </si>
  <si>
    <t>28.12.2017</t>
  </si>
  <si>
    <t>29.12.2017</t>
  </si>
  <si>
    <t>01.01.2018</t>
  </si>
  <si>
    <t>04.01.2018</t>
  </si>
  <si>
    <t>05.01.2018</t>
  </si>
  <si>
    <t>DABUR</t>
  </si>
  <si>
    <t>03.01.2018</t>
  </si>
  <si>
    <t>23.01.2018</t>
  </si>
  <si>
    <t>24.01.2018</t>
  </si>
  <si>
    <t>19.01.2018</t>
  </si>
  <si>
    <t>22.01.2018</t>
  </si>
  <si>
    <t>18.01.2018</t>
  </si>
  <si>
    <t>16.01.2018</t>
  </si>
  <si>
    <t>ZEEL</t>
  </si>
  <si>
    <t>17.01.2018</t>
  </si>
  <si>
    <t>12.01.2018</t>
  </si>
  <si>
    <t>08.01.2018</t>
  </si>
  <si>
    <t>25.01.2018</t>
  </si>
  <si>
    <t>31.01.2018</t>
  </si>
  <si>
    <t>29.01.2018</t>
  </si>
  <si>
    <t>02.02.2018</t>
  </si>
  <si>
    <t>TITAN</t>
  </si>
  <si>
    <t>05.02.2018</t>
  </si>
  <si>
    <t>06.02.2018</t>
  </si>
  <si>
    <t>09.02.2018</t>
  </si>
  <si>
    <t>12.02.2018</t>
  </si>
  <si>
    <t>14.02.2018</t>
  </si>
  <si>
    <t>15.02.2018</t>
  </si>
  <si>
    <t>19.02.2018</t>
  </si>
  <si>
    <t>21.02.2018</t>
  </si>
  <si>
    <t>22.02.2018</t>
  </si>
  <si>
    <t>05.03.2018</t>
  </si>
  <si>
    <t>06.03.2018</t>
  </si>
  <si>
    <t>14.03.2018</t>
  </si>
  <si>
    <t>12.03.2018</t>
  </si>
  <si>
    <t>15.03.2018</t>
  </si>
  <si>
    <t>16.03.2018</t>
  </si>
  <si>
    <t>19.03.2018</t>
  </si>
  <si>
    <t>20.03.2018</t>
  </si>
  <si>
    <t>21.03.2018</t>
  </si>
  <si>
    <t>22.03.2018</t>
  </si>
  <si>
    <t>26.03.2018</t>
  </si>
  <si>
    <t>23.03.2018</t>
  </si>
  <si>
    <t>JUBLFOOD (26.04.2018)</t>
  </si>
  <si>
    <t>4 LOTS</t>
  </si>
  <si>
    <t>02.04.2018</t>
  </si>
  <si>
    <t>04.04.2018</t>
  </si>
  <si>
    <t>06.04.2018</t>
  </si>
  <si>
    <t>10.04.2018</t>
  </si>
  <si>
    <t>05.04.2018</t>
  </si>
  <si>
    <t>10.08.2018</t>
  </si>
  <si>
    <t>11.04.2018</t>
  </si>
  <si>
    <t>13.04.2018</t>
  </si>
  <si>
    <t>16.04.2018</t>
  </si>
  <si>
    <t>23.04.2018</t>
  </si>
  <si>
    <t>JUBLFOOD-31MAY18</t>
  </si>
  <si>
    <t>26.04.2018</t>
  </si>
  <si>
    <t>LT-31MAY2018</t>
  </si>
  <si>
    <t>30.04.2018</t>
  </si>
  <si>
    <t>02.05.2018</t>
  </si>
  <si>
    <t>22.05.2018</t>
  </si>
  <si>
    <t>03.05.2018</t>
  </si>
  <si>
    <t>04.05.2018</t>
  </si>
  <si>
    <t>07.05.2018</t>
  </si>
  <si>
    <t>15.05.2018</t>
  </si>
  <si>
    <t>14.05.2018</t>
  </si>
  <si>
    <t>16.05.2018</t>
  </si>
  <si>
    <t>BEML</t>
  </si>
  <si>
    <t>18.05.2018</t>
  </si>
  <si>
    <t>23.05.2018</t>
  </si>
  <si>
    <t>24.05.2018</t>
  </si>
  <si>
    <t>25.05.2018</t>
  </si>
  <si>
    <t>28.05.2018</t>
  </si>
  <si>
    <t>29.05.2018</t>
  </si>
  <si>
    <t>HEXAWARE 28JUNE2018</t>
  </si>
  <si>
    <t>30.05.2018</t>
  </si>
  <si>
    <t>01.06.2018</t>
  </si>
  <si>
    <t>04.06.2018</t>
  </si>
  <si>
    <t>LUPIN</t>
  </si>
  <si>
    <t>06.06.2018</t>
  </si>
  <si>
    <t>07.06.2018</t>
  </si>
  <si>
    <t>13.06.2018</t>
  </si>
  <si>
    <t>08.06.2018</t>
  </si>
  <si>
    <t>12.06.2018</t>
  </si>
  <si>
    <t>15.06.2018</t>
  </si>
  <si>
    <t>14.06.2018</t>
  </si>
  <si>
    <t>18.06.2018</t>
  </si>
  <si>
    <t>26.06.2018</t>
  </si>
  <si>
    <t>22.06.2018</t>
  </si>
  <si>
    <t>28.06.2018</t>
  </si>
  <si>
    <t>27.062.2018</t>
  </si>
  <si>
    <t>27.06.2018</t>
  </si>
  <si>
    <t>ACC (26 JULY 2018)</t>
  </si>
  <si>
    <t>MCDOWELL_N</t>
  </si>
  <si>
    <t>VOLTAS 28 JUNE2018</t>
  </si>
  <si>
    <t>BHARATFIN (26JULY 2018)</t>
  </si>
  <si>
    <t>29.06.2018</t>
  </si>
  <si>
    <t>02.07.2018</t>
  </si>
  <si>
    <t>INFY</t>
  </si>
  <si>
    <t>03.07.2018</t>
  </si>
  <si>
    <t>06.07.2018</t>
  </si>
  <si>
    <t>TATAMTRDVR</t>
  </si>
  <si>
    <t>09.07.2018</t>
  </si>
  <si>
    <t>10.07.2018</t>
  </si>
  <si>
    <t>11.07.2018</t>
  </si>
  <si>
    <t>12.07.2018</t>
  </si>
  <si>
    <t>17.07.2018</t>
  </si>
  <si>
    <t>ASHOKLEY (4 LOTS)</t>
  </si>
  <si>
    <t>24.07.2018</t>
  </si>
  <si>
    <t>20.07.2018</t>
  </si>
  <si>
    <t>ASHOKLEY (2 LOTS)</t>
  </si>
  <si>
    <t>UPL (30AUG2018) 4 LOTS</t>
  </si>
  <si>
    <t>26.07.2018</t>
  </si>
  <si>
    <t>IBULHSGFIN (30AUG 2018) 4 LOTS</t>
  </si>
  <si>
    <t>27.07.2018</t>
  </si>
  <si>
    <t>IBULHSGFIN (4 LOTS)</t>
  </si>
  <si>
    <t>TATASTEEL (4 LOTS)</t>
  </si>
  <si>
    <t>30.07.2018</t>
  </si>
</sst>
</file>

<file path=xl/styles.xml><?xml version="1.0" encoding="utf-8"?>
<styleSheet xmlns="http://schemas.openxmlformats.org/spreadsheetml/2006/main">
  <numFmts count="6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* #,##0_);_(* \(#,##0\);_(* &quot;-&quot;_);_(@_)"/>
    <numFmt numFmtId="178" formatCode="_(&quot;Rs.&quot;* #,##0.00_);_(&quot;Rs.&quot;* \(#,##0.00\);_(&quot;Rs.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 &quot;#,##0_);\(&quot; &quot;#,##0\)"/>
    <numFmt numFmtId="187" formatCode="&quot; &quot;#,##0_);[Red]\(&quot; &quot;#,##0\)"/>
    <numFmt numFmtId="188" formatCode="&quot; &quot;#,##0.00_);\(&quot; &quot;#,##0.00\)"/>
    <numFmt numFmtId="189" formatCode="&quot; &quot;#,##0.00_);[Red]\(&quot; &quot;#,##0.00\)"/>
    <numFmt numFmtId="190" formatCode="_(&quot; &quot;* #,##0_);_(&quot; &quot;* \(#,##0\);_(&quot; &quot;* &quot;-&quot;_);_(@_)"/>
    <numFmt numFmtId="191" formatCode="_(&quot; &quot;* #,##0.00_);_(&quot; &quot;* \(#,##0.00\);_(&quot; 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&quot; &quot;##0"/>
    <numFmt numFmtId="197" formatCode="0;[Red]0"/>
    <numFmt numFmtId="198" formatCode="[$-409]d\-mmm\-yyyy;@"/>
    <numFmt numFmtId="199" formatCode="0.0;[Red]0.0"/>
    <numFmt numFmtId="200" formatCode="0.00;[Red]0.00"/>
    <numFmt numFmtId="201" formatCode="0.0"/>
    <numFmt numFmtId="202" formatCode="0.000"/>
    <numFmt numFmtId="203" formatCode="0.0000"/>
    <numFmt numFmtId="204" formatCode="mmm\-yyyy"/>
    <numFmt numFmtId="205" formatCode="0.00000"/>
    <numFmt numFmtId="206" formatCode="#,##0.00;[Red]#,##0.00"/>
    <numFmt numFmtId="207" formatCode="#,##0.0;[Red]#,##0.0"/>
    <numFmt numFmtId="208" formatCode="#,##0;[Red]#,##0"/>
    <numFmt numFmtId="209" formatCode="[$-409]h:mm:ss\ AM/PM"/>
    <numFmt numFmtId="210" formatCode="[$-409]dddd\,\ mmmm\ dd\,\ yyyy"/>
    <numFmt numFmtId="211" formatCode="0.00_);[Red]\(0.00\)"/>
    <numFmt numFmtId="212" formatCode="0.0_);[Red]\(0.0\)"/>
    <numFmt numFmtId="213" formatCode="0_);[Red]\(0\)"/>
    <numFmt numFmtId="214" formatCode="0.000_);[Red]\(0.000\)"/>
    <numFmt numFmtId="215" formatCode="[$-409]d\-mmm\-yy;@"/>
    <numFmt numFmtId="216" formatCode="0.000000"/>
    <numFmt numFmtId="217" formatCode="mmmm\ d&quot;, &quot;yyyy"/>
    <numFmt numFmtId="218" formatCode="dd/mm/yy"/>
    <numFmt numFmtId="219" formatCode="mmm\ d&quot;, &quot;yyyy"/>
    <numFmt numFmtId="220" formatCode="[$-809]dd\ mmmm\ yyyy"/>
  </numFmts>
  <fonts count="70">
    <font>
      <sz val="10"/>
      <name val="Arial"/>
      <family val="0"/>
    </font>
    <font>
      <b/>
      <sz val="10"/>
      <name val="Arial"/>
      <family val="0"/>
    </font>
    <font>
      <b/>
      <sz val="18"/>
      <color indexed="8"/>
      <name val="Verdana"/>
      <family val="2"/>
    </font>
    <font>
      <b/>
      <sz val="12"/>
      <color indexed="12"/>
      <name val="Verdana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8"/>
      <color indexed="8"/>
      <name val="Arial Black"/>
      <family val="2"/>
    </font>
    <font>
      <sz val="11"/>
      <color indexed="8"/>
      <name val="Calibri"/>
      <family val="2"/>
    </font>
    <font>
      <b/>
      <sz val="12"/>
      <color indexed="18"/>
      <name val="Verdana"/>
      <family val="2"/>
    </font>
    <font>
      <b/>
      <sz val="20"/>
      <color indexed="18"/>
      <name val="Arial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b/>
      <sz val="20"/>
      <color indexed="18"/>
      <name val="Calibri"/>
      <family val="2"/>
    </font>
    <font>
      <b/>
      <sz val="10"/>
      <color indexed="18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Verdana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/>
    </xf>
    <xf numFmtId="1" fontId="12" fillId="35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13" fillId="35" borderId="0" xfId="0" applyFont="1" applyFill="1" applyBorder="1" applyAlignment="1">
      <alignment/>
    </xf>
    <xf numFmtId="1" fontId="14" fillId="35" borderId="0" xfId="0" applyNumberFormat="1" applyFont="1" applyFill="1" applyBorder="1" applyAlignment="1">
      <alignment horizontal="right"/>
    </xf>
    <xf numFmtId="1" fontId="13" fillId="35" borderId="0" xfId="0" applyNumberFormat="1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 vertical="center" wrapText="1"/>
    </xf>
    <xf numFmtId="1" fontId="15" fillId="36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34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34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/>
    </xf>
    <xf numFmtId="0" fontId="17" fillId="3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7" fillId="0" borderId="14" xfId="0" applyFont="1" applyBorder="1" applyAlignment="1">
      <alignment/>
    </xf>
    <xf numFmtId="200" fontId="12" fillId="35" borderId="0" xfId="0" applyNumberFormat="1" applyFont="1" applyFill="1" applyBorder="1" applyAlignment="1">
      <alignment/>
    </xf>
    <xf numFmtId="200" fontId="13" fillId="35" borderId="0" xfId="0" applyNumberFormat="1" applyFont="1" applyFill="1" applyBorder="1" applyAlignment="1">
      <alignment horizontal="right"/>
    </xf>
    <xf numFmtId="200" fontId="15" fillId="36" borderId="0" xfId="0" applyNumberFormat="1" applyFont="1" applyFill="1" applyBorder="1" applyAlignment="1">
      <alignment horizontal="center" vertical="center" wrapText="1"/>
    </xf>
    <xf numFmtId="200" fontId="12" fillId="0" borderId="12" xfId="0" applyNumberFormat="1" applyFont="1" applyFill="1" applyBorder="1" applyAlignment="1">
      <alignment horizontal="center" vertical="center" wrapText="1"/>
    </xf>
    <xf numFmtId="200" fontId="0" fillId="0" borderId="0" xfId="0" applyNumberFormat="1" applyAlignment="1">
      <alignment/>
    </xf>
    <xf numFmtId="0" fontId="12" fillId="35" borderId="0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12" fillId="35" borderId="0" xfId="0" applyNumberFormat="1" applyFont="1" applyFill="1" applyBorder="1" applyAlignment="1">
      <alignment/>
    </xf>
    <xf numFmtId="2" fontId="14" fillId="35" borderId="0" xfId="0" applyNumberFormat="1" applyFont="1" applyFill="1" applyBorder="1" applyAlignment="1">
      <alignment horizontal="right"/>
    </xf>
    <xf numFmtId="2" fontId="15" fillId="36" borderId="0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199" fontId="12" fillId="0" borderId="12" xfId="0" applyNumberFormat="1" applyFont="1" applyFill="1" applyBorder="1" applyAlignment="1">
      <alignment horizontal="center" vertical="center" wrapText="1"/>
    </xf>
    <xf numFmtId="197" fontId="12" fillId="0" borderId="12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15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97" fontId="12" fillId="35" borderId="0" xfId="0" applyNumberFormat="1" applyFont="1" applyFill="1" applyBorder="1" applyAlignment="1">
      <alignment/>
    </xf>
    <xf numFmtId="197" fontId="14" fillId="35" borderId="0" xfId="0" applyNumberFormat="1" applyFont="1" applyFill="1" applyBorder="1" applyAlignment="1">
      <alignment horizontal="right"/>
    </xf>
    <xf numFmtId="197" fontId="15" fillId="36" borderId="0" xfId="0" applyNumberFormat="1" applyFont="1" applyFill="1" applyBorder="1" applyAlignment="1">
      <alignment horizontal="center" vertical="center" wrapText="1"/>
    </xf>
    <xf numFmtId="197" fontId="12" fillId="0" borderId="0" xfId="0" applyNumberFormat="1" applyFont="1" applyFill="1" applyBorder="1" applyAlignment="1">
      <alignment horizontal="center" vertical="center" wrapText="1"/>
    </xf>
    <xf numFmtId="20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1" fontId="9" fillId="37" borderId="0" xfId="0" applyNumberFormat="1" applyFont="1" applyFill="1" applyBorder="1" applyAlignment="1">
      <alignment horizontal="center" vertical="center" wrapText="1"/>
    </xf>
    <xf numFmtId="1" fontId="12" fillId="37" borderId="0" xfId="0" applyNumberFormat="1" applyFont="1" applyFill="1" applyBorder="1" applyAlignment="1">
      <alignment horizontal="center" vertical="center" wrapText="1"/>
    </xf>
    <xf numFmtId="2" fontId="12" fillId="37" borderId="0" xfId="0" applyNumberFormat="1" applyFont="1" applyFill="1" applyBorder="1" applyAlignment="1">
      <alignment horizontal="center" vertical="center" wrapText="1"/>
    </xf>
    <xf numFmtId="2" fontId="50" fillId="37" borderId="0" xfId="0" applyNumberFormat="1" applyFont="1" applyFill="1" applyBorder="1" applyAlignment="1">
      <alignment horizontal="center" vertical="center" wrapText="1"/>
    </xf>
    <xf numFmtId="1" fontId="50" fillId="37" borderId="0" xfId="0" applyNumberFormat="1" applyFont="1" applyFill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/>
    </xf>
    <xf numFmtId="1" fontId="50" fillId="37" borderId="0" xfId="0" applyNumberFormat="1" applyFont="1" applyFill="1" applyBorder="1" applyAlignment="1">
      <alignment horizontal="center" vertical="center"/>
    </xf>
    <xf numFmtId="0" fontId="50" fillId="37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/>
    </xf>
    <xf numFmtId="197" fontId="50" fillId="35" borderId="0" xfId="0" applyNumberFormat="1" applyFont="1" applyFill="1" applyBorder="1" applyAlignment="1">
      <alignment/>
    </xf>
    <xf numFmtId="200" fontId="50" fillId="35" borderId="0" xfId="0" applyNumberFormat="1" applyFont="1" applyFill="1" applyBorder="1" applyAlignment="1">
      <alignment/>
    </xf>
    <xf numFmtId="1" fontId="50" fillId="35" borderId="0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22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197" fontId="17" fillId="0" borderId="0" xfId="0" applyNumberFormat="1" applyFont="1" applyFill="1" applyBorder="1" applyAlignment="1">
      <alignment horizontal="center" vertical="center" wrapText="1"/>
    </xf>
    <xf numFmtId="200" fontId="17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right" vertical="center" wrapText="1"/>
    </xf>
    <xf numFmtId="0" fontId="19" fillId="33" borderId="17" xfId="0" applyFont="1" applyFill="1" applyBorder="1" applyAlignment="1">
      <alignment horizontal="right" vertical="center" wrapText="1"/>
    </xf>
    <xf numFmtId="0" fontId="19" fillId="33" borderId="18" xfId="0" applyFont="1" applyFill="1" applyBorder="1" applyAlignment="1">
      <alignment horizontal="right" vertical="center" wrapText="1"/>
    </xf>
    <xf numFmtId="0" fontId="18" fillId="38" borderId="19" xfId="0" applyFont="1" applyFill="1" applyBorder="1" applyAlignment="1">
      <alignment horizontal="center" vertical="center" wrapText="1"/>
    </xf>
    <xf numFmtId="0" fontId="18" fillId="39" borderId="20" xfId="0" applyFont="1" applyFill="1" applyBorder="1" applyAlignment="1">
      <alignment horizontal="center" vertical="center" wrapText="1"/>
    </xf>
    <xf numFmtId="0" fontId="18" fillId="39" borderId="21" xfId="0" applyFont="1" applyFill="1" applyBorder="1" applyAlignment="1">
      <alignment horizontal="center" vertical="center" wrapText="1"/>
    </xf>
    <xf numFmtId="0" fontId="18" fillId="39" borderId="22" xfId="0" applyFont="1" applyFill="1" applyBorder="1" applyAlignment="1">
      <alignment horizontal="center" vertical="center" wrapText="1"/>
    </xf>
    <xf numFmtId="0" fontId="64" fillId="40" borderId="23" xfId="0" applyFont="1" applyFill="1" applyBorder="1" applyAlignment="1">
      <alignment horizontal="right" vertical="center" wrapText="1"/>
    </xf>
    <xf numFmtId="0" fontId="64" fillId="40" borderId="0" xfId="0" applyFont="1" applyFill="1" applyBorder="1" applyAlignment="1">
      <alignment horizontal="right" vertical="center" wrapText="1"/>
    </xf>
    <xf numFmtId="0" fontId="64" fillId="40" borderId="24" xfId="0" applyFont="1" applyFill="1" applyBorder="1" applyAlignment="1">
      <alignment horizontal="right" vertical="center" wrapText="1"/>
    </xf>
    <xf numFmtId="0" fontId="65" fillId="40" borderId="23" xfId="0" applyFont="1" applyFill="1" applyBorder="1" applyAlignment="1">
      <alignment horizontal="center" vertical="center" wrapText="1"/>
    </xf>
    <xf numFmtId="0" fontId="65" fillId="40" borderId="0" xfId="0" applyFont="1" applyFill="1" applyBorder="1" applyAlignment="1">
      <alignment horizontal="center" vertical="center" wrapText="1"/>
    </xf>
    <xf numFmtId="0" fontId="65" fillId="40" borderId="24" xfId="0" applyFont="1" applyFill="1" applyBorder="1" applyAlignment="1">
      <alignment horizontal="center" vertical="center" wrapText="1"/>
    </xf>
    <xf numFmtId="0" fontId="66" fillId="40" borderId="23" xfId="0" applyFont="1" applyFill="1" applyBorder="1" applyAlignment="1">
      <alignment horizontal="right" vertical="center" wrapText="1"/>
    </xf>
    <xf numFmtId="0" fontId="66" fillId="40" borderId="0" xfId="0" applyFont="1" applyFill="1" applyBorder="1" applyAlignment="1">
      <alignment horizontal="right" vertical="center" wrapText="1"/>
    </xf>
    <xf numFmtId="0" fontId="66" fillId="40" borderId="24" xfId="0" applyFont="1" applyFill="1" applyBorder="1" applyAlignment="1">
      <alignment horizontal="right" vertical="center" wrapText="1"/>
    </xf>
    <xf numFmtId="0" fontId="11" fillId="33" borderId="16" xfId="0" applyFont="1" applyFill="1" applyBorder="1" applyAlignment="1">
      <alignment horizontal="right" vertical="center" wrapText="1"/>
    </xf>
    <xf numFmtId="0" fontId="11" fillId="33" borderId="17" xfId="0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horizontal="right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67" fillId="40" borderId="23" xfId="0" applyFont="1" applyFill="1" applyBorder="1" applyAlignment="1">
      <alignment horizontal="right" vertical="center" wrapText="1"/>
    </xf>
    <xf numFmtId="0" fontId="67" fillId="40" borderId="0" xfId="0" applyFont="1" applyFill="1" applyBorder="1" applyAlignment="1">
      <alignment horizontal="right" vertical="center" wrapText="1"/>
    </xf>
    <xf numFmtId="0" fontId="67" fillId="40" borderId="24" xfId="0" applyFont="1" applyFill="1" applyBorder="1" applyAlignment="1">
      <alignment horizontal="right" vertical="center" wrapText="1"/>
    </xf>
    <xf numFmtId="0" fontId="68" fillId="40" borderId="23" xfId="0" applyFont="1" applyFill="1" applyBorder="1" applyAlignment="1">
      <alignment horizontal="center" vertical="center" wrapText="1"/>
    </xf>
    <xf numFmtId="0" fontId="68" fillId="40" borderId="0" xfId="0" applyFont="1" applyFill="1" applyBorder="1" applyAlignment="1">
      <alignment horizontal="center" vertical="center" wrapText="1"/>
    </xf>
    <xf numFmtId="0" fontId="68" fillId="40" borderId="24" xfId="0" applyFont="1" applyFill="1" applyBorder="1" applyAlignment="1">
      <alignment horizontal="center" vertical="center" wrapText="1"/>
    </xf>
    <xf numFmtId="0" fontId="69" fillId="40" borderId="23" xfId="0" applyFont="1" applyFill="1" applyBorder="1" applyAlignment="1">
      <alignment horizontal="right" vertical="center" wrapText="1"/>
    </xf>
    <xf numFmtId="0" fontId="69" fillId="40" borderId="0" xfId="0" applyFont="1" applyFill="1" applyBorder="1" applyAlignment="1">
      <alignment horizontal="right" vertical="center" wrapText="1"/>
    </xf>
    <xf numFmtId="0" fontId="69" fillId="40" borderId="24" xfId="0" applyFont="1" applyFill="1" applyBorder="1" applyAlignment="1">
      <alignment horizontal="right" vertical="center" wrapText="1"/>
    </xf>
    <xf numFmtId="0" fontId="3" fillId="40" borderId="23" xfId="0" applyFont="1" applyFill="1" applyBorder="1" applyAlignment="1">
      <alignment horizontal="right" vertical="center" wrapText="1"/>
    </xf>
    <xf numFmtId="0" fontId="3" fillId="40" borderId="0" xfId="0" applyFont="1" applyFill="1" applyBorder="1" applyAlignment="1">
      <alignment horizontal="right" vertical="center" wrapText="1"/>
    </xf>
    <xf numFmtId="0" fontId="3" fillId="40" borderId="24" xfId="0" applyFont="1" applyFill="1" applyBorder="1" applyAlignment="1">
      <alignment horizontal="right" vertical="center" wrapText="1"/>
    </xf>
    <xf numFmtId="0" fontId="0" fillId="40" borderId="23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 vertical="center" wrapText="1"/>
    </xf>
    <xf numFmtId="0" fontId="10" fillId="40" borderId="23" xfId="0" applyFont="1" applyFill="1" applyBorder="1" applyAlignment="1">
      <alignment horizontal="right" vertical="center" wrapText="1"/>
    </xf>
    <xf numFmtId="0" fontId="10" fillId="40" borderId="0" xfId="0" applyFont="1" applyFill="1" applyBorder="1" applyAlignment="1">
      <alignment horizontal="right" vertical="center" wrapText="1"/>
    </xf>
    <xf numFmtId="0" fontId="10" fillId="40" borderId="24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ACCURACY </a:t>
            </a:r>
          </a:p>
        </c:rich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>
          <a:noFill/>
        </a:ln>
      </c:spPr>
    </c:title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27825"/>
          <c:w val="0.98075"/>
          <c:h val="0.677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'PRODUCT ANALYSIS'!$D$32</c:f>
              <c:strCache>
                <c:ptCount val="1"/>
                <c:pt idx="0">
                  <c:v>ACCURACY IN 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ANALYSIS'!$E$31:$S$31</c:f>
              <c:strCache/>
            </c:strRef>
          </c:cat>
          <c:val>
            <c:numRef>
              <c:f>'PRODUCT ANALYSIS'!$E$32:$S$32</c:f>
              <c:numCache/>
            </c:numRef>
          </c:val>
          <c:shape val="box"/>
        </c:ser>
        <c:shape val="box"/>
        <c:axId val="21012796"/>
        <c:axId val="41257197"/>
      </c:bar3DChart>
      <c:catAx>
        <c:axId val="210127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57197"/>
        <c:crosses val="autoZero"/>
        <c:auto val="1"/>
        <c:lblOffset val="100"/>
        <c:tickLblSkip val="1"/>
        <c:noMultiLvlLbl val="0"/>
      </c:catAx>
      <c:valAx>
        <c:axId val="41257197"/>
        <c:scaling>
          <c:orientation val="minMax"/>
        </c:scaling>
        <c:axPos val="l"/>
        <c:delete val="1"/>
        <c:majorTickMark val="out"/>
        <c:minorTickMark val="none"/>
        <c:tickLblPos val="nextTo"/>
        <c:crossAx val="2101279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925"/>
          <c:y val="0.177"/>
          <c:w val="0.02525"/>
          <c:h val="0.0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 WIESE PROFIT &amp; LOSS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24025"/>
          <c:w val="0.98075"/>
          <c:h val="0.721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'PRODUCT ANALYSIS'!$D$7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ANALYSIS'!$E$6:$W$6</c:f>
              <c:strCache/>
            </c:strRef>
          </c:cat>
          <c:val>
            <c:numRef>
              <c:f>'PRODUCT ANALYSIS'!$E$7:$W$7</c:f>
              <c:numCache/>
            </c:numRef>
          </c:val>
          <c:shape val="box"/>
        </c:ser>
        <c:shape val="box"/>
        <c:axId val="17200818"/>
        <c:axId val="52783387"/>
      </c:bar3DChart>
      <c:catAx>
        <c:axId val="17200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83387"/>
        <c:crosses val="autoZero"/>
        <c:auto val="1"/>
        <c:lblOffset val="100"/>
        <c:tickLblSkip val="2"/>
        <c:noMultiLvlLbl val="0"/>
      </c:catAx>
      <c:valAx>
        <c:axId val="52783387"/>
        <c:scaling>
          <c:orientation val="minMax"/>
        </c:scaling>
        <c:axPos val="l"/>
        <c:delete val="1"/>
        <c:majorTickMark val="out"/>
        <c:minorTickMark val="none"/>
        <c:tickLblPos val="nextTo"/>
        <c:crossAx val="17200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525"/>
          <c:y val="0.153"/>
          <c:w val="0.006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5</xdr:col>
      <xdr:colOff>876300</xdr:colOff>
      <xdr:row>2</xdr:row>
      <xdr:rowOff>257175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42875"/>
          <a:ext cx="2943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0</xdr:row>
      <xdr:rowOff>180975</xdr:rowOff>
    </xdr:from>
    <xdr:to>
      <xdr:col>9</xdr:col>
      <xdr:colOff>323850</xdr:colOff>
      <xdr:row>4</xdr:row>
      <xdr:rowOff>85725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80975"/>
          <a:ext cx="2609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0</xdr:row>
      <xdr:rowOff>114300</xdr:rowOff>
    </xdr:from>
    <xdr:to>
      <xdr:col>8</xdr:col>
      <xdr:colOff>390525</xdr:colOff>
      <xdr:row>4</xdr:row>
      <xdr:rowOff>38100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14300"/>
          <a:ext cx="2743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142875</xdr:rowOff>
    </xdr:from>
    <xdr:to>
      <xdr:col>9</xdr:col>
      <xdr:colOff>400050</xdr:colOff>
      <xdr:row>4</xdr:row>
      <xdr:rowOff>57150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42875"/>
          <a:ext cx="2743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0</xdr:row>
      <xdr:rowOff>161925</xdr:rowOff>
    </xdr:from>
    <xdr:to>
      <xdr:col>9</xdr:col>
      <xdr:colOff>428625</xdr:colOff>
      <xdr:row>4</xdr:row>
      <xdr:rowOff>76200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2743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171450</xdr:rowOff>
    </xdr:from>
    <xdr:to>
      <xdr:col>8</xdr:col>
      <xdr:colOff>523875</xdr:colOff>
      <xdr:row>4</xdr:row>
      <xdr:rowOff>95250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71450"/>
          <a:ext cx="2743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0</xdr:row>
      <xdr:rowOff>142875</xdr:rowOff>
    </xdr:from>
    <xdr:to>
      <xdr:col>8</xdr:col>
      <xdr:colOff>628650</xdr:colOff>
      <xdr:row>4</xdr:row>
      <xdr:rowOff>66675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42875"/>
          <a:ext cx="2743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0</xdr:row>
      <xdr:rowOff>152400</xdr:rowOff>
    </xdr:from>
    <xdr:to>
      <xdr:col>8</xdr:col>
      <xdr:colOff>638175</xdr:colOff>
      <xdr:row>4</xdr:row>
      <xdr:rowOff>76200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2400"/>
          <a:ext cx="2743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1</xdr:row>
      <xdr:rowOff>104775</xdr:rowOff>
    </xdr:from>
    <xdr:to>
      <xdr:col>6</xdr:col>
      <xdr:colOff>285750</xdr:colOff>
      <xdr:row>3</xdr:row>
      <xdr:rowOff>438150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90525"/>
          <a:ext cx="2743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1</xdr:row>
      <xdr:rowOff>76200</xdr:rowOff>
    </xdr:from>
    <xdr:to>
      <xdr:col>5</xdr:col>
      <xdr:colOff>409575</xdr:colOff>
      <xdr:row>3</xdr:row>
      <xdr:rowOff>409575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361950"/>
          <a:ext cx="2743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1533525</xdr:colOff>
      <xdr:row>1</xdr:row>
      <xdr:rowOff>104775</xdr:rowOff>
    </xdr:from>
    <xdr:to>
      <xdr:col>5</xdr:col>
      <xdr:colOff>9525</xdr:colOff>
      <xdr:row>3</xdr:row>
      <xdr:rowOff>438150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90525"/>
          <a:ext cx="2743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7</xdr:col>
      <xdr:colOff>771525</xdr:colOff>
      <xdr:row>2</xdr:row>
      <xdr:rowOff>257175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42875"/>
          <a:ext cx="4438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1</xdr:row>
      <xdr:rowOff>76200</xdr:rowOff>
    </xdr:from>
    <xdr:to>
      <xdr:col>5</xdr:col>
      <xdr:colOff>409575</xdr:colOff>
      <xdr:row>3</xdr:row>
      <xdr:rowOff>409575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61950"/>
          <a:ext cx="2743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</xdr:row>
      <xdr:rowOff>95250</xdr:rowOff>
    </xdr:from>
    <xdr:to>
      <xdr:col>5</xdr:col>
      <xdr:colOff>161925</xdr:colOff>
      <xdr:row>3</xdr:row>
      <xdr:rowOff>428625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381000"/>
          <a:ext cx="2743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1</xdr:row>
      <xdr:rowOff>104775</xdr:rowOff>
    </xdr:from>
    <xdr:to>
      <xdr:col>5</xdr:col>
      <xdr:colOff>104775</xdr:colOff>
      <xdr:row>3</xdr:row>
      <xdr:rowOff>438150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90525"/>
          <a:ext cx="2743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1333500</xdr:colOff>
      <xdr:row>1</xdr:row>
      <xdr:rowOff>66675</xdr:rowOff>
    </xdr:from>
    <xdr:to>
      <xdr:col>5</xdr:col>
      <xdr:colOff>38100</xdr:colOff>
      <xdr:row>3</xdr:row>
      <xdr:rowOff>400050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352425"/>
          <a:ext cx="2743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1390650</xdr:colOff>
      <xdr:row>1</xdr:row>
      <xdr:rowOff>123825</xdr:rowOff>
    </xdr:from>
    <xdr:to>
      <xdr:col>5</xdr:col>
      <xdr:colOff>95250</xdr:colOff>
      <xdr:row>3</xdr:row>
      <xdr:rowOff>457200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09575"/>
          <a:ext cx="2743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</xdr:row>
      <xdr:rowOff>85725</xdr:rowOff>
    </xdr:from>
    <xdr:to>
      <xdr:col>5</xdr:col>
      <xdr:colOff>142875</xdr:colOff>
      <xdr:row>3</xdr:row>
      <xdr:rowOff>419100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71475"/>
          <a:ext cx="2743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34</xdr:row>
      <xdr:rowOff>28575</xdr:rowOff>
    </xdr:from>
    <xdr:to>
      <xdr:col>18</xdr:col>
      <xdr:colOff>0</xdr:colOff>
      <xdr:row>48</xdr:row>
      <xdr:rowOff>161925</xdr:rowOff>
    </xdr:to>
    <xdr:graphicFrame>
      <xdr:nvGraphicFramePr>
        <xdr:cNvPr id="1" name="Chart 7"/>
        <xdr:cNvGraphicFramePr/>
      </xdr:nvGraphicFramePr>
      <xdr:xfrm>
        <a:off x="847725" y="5534025"/>
        <a:ext cx="10258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8</xdr:row>
      <xdr:rowOff>9525</xdr:rowOff>
    </xdr:from>
    <xdr:to>
      <xdr:col>18</xdr:col>
      <xdr:colOff>0</xdr:colOff>
      <xdr:row>25</xdr:row>
      <xdr:rowOff>19050</xdr:rowOff>
    </xdr:to>
    <xdr:graphicFrame>
      <xdr:nvGraphicFramePr>
        <xdr:cNvPr id="2" name="Chart 2"/>
        <xdr:cNvGraphicFramePr/>
      </xdr:nvGraphicFramePr>
      <xdr:xfrm>
        <a:off x="847725" y="1304925"/>
        <a:ext cx="102584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123825</xdr:rowOff>
    </xdr:from>
    <xdr:to>
      <xdr:col>10</xdr:col>
      <xdr:colOff>733425</xdr:colOff>
      <xdr:row>3</xdr:row>
      <xdr:rowOff>152400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23825"/>
          <a:ext cx="3771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123825</xdr:rowOff>
    </xdr:from>
    <xdr:to>
      <xdr:col>11</xdr:col>
      <xdr:colOff>95250</xdr:colOff>
      <xdr:row>3</xdr:row>
      <xdr:rowOff>152400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23825"/>
          <a:ext cx="3676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123825</xdr:rowOff>
    </xdr:from>
    <xdr:to>
      <xdr:col>10</xdr:col>
      <xdr:colOff>752475</xdr:colOff>
      <xdr:row>3</xdr:row>
      <xdr:rowOff>152400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23825"/>
          <a:ext cx="3848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123825</xdr:rowOff>
    </xdr:from>
    <xdr:to>
      <xdr:col>11</xdr:col>
      <xdr:colOff>171450</xdr:colOff>
      <xdr:row>3</xdr:row>
      <xdr:rowOff>152400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23825"/>
          <a:ext cx="3676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123825</xdr:rowOff>
    </xdr:from>
    <xdr:to>
      <xdr:col>10</xdr:col>
      <xdr:colOff>657225</xdr:colOff>
      <xdr:row>3</xdr:row>
      <xdr:rowOff>152400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23825"/>
          <a:ext cx="3524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123825</xdr:rowOff>
    </xdr:from>
    <xdr:to>
      <xdr:col>10</xdr:col>
      <xdr:colOff>457200</xdr:colOff>
      <xdr:row>3</xdr:row>
      <xdr:rowOff>152400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23825"/>
          <a:ext cx="3990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0</xdr:row>
      <xdr:rowOff>123825</xdr:rowOff>
    </xdr:from>
    <xdr:to>
      <xdr:col>10</xdr:col>
      <xdr:colOff>257175</xdr:colOff>
      <xdr:row>4</xdr:row>
      <xdr:rowOff>28575</xdr:rowOff>
    </xdr:to>
    <xdr:pic>
      <xdr:nvPicPr>
        <xdr:cNvPr id="1" name="Picture 1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23825"/>
          <a:ext cx="3105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tabSelected="1" zoomScalePageLayoutView="0" workbookViewId="0" topLeftCell="A4">
      <selection activeCell="A8" sqref="A8"/>
    </sheetView>
  </sheetViews>
  <sheetFormatPr defaultColWidth="9.140625" defaultRowHeight="12.75"/>
  <cols>
    <col min="1" max="1" width="16.00390625" style="0" customWidth="1"/>
    <col min="2" max="2" width="22.421875" style="0" customWidth="1"/>
    <col min="3" max="3" width="17.421875" style="0" customWidth="1"/>
    <col min="4" max="4" width="15.140625" style="0" customWidth="1"/>
    <col min="5" max="11" width="17.421875" style="0" customWidth="1"/>
  </cols>
  <sheetData>
    <row r="1" spans="1:11" ht="27" customHeight="1">
      <c r="A1" s="9"/>
      <c r="B1" s="9"/>
      <c r="C1" s="9"/>
      <c r="D1" s="9"/>
      <c r="E1" s="9"/>
      <c r="F1" s="9"/>
      <c r="G1" s="62"/>
      <c r="H1" s="36"/>
      <c r="I1" s="36"/>
      <c r="J1" s="10"/>
      <c r="K1" s="36"/>
    </row>
    <row r="2" spans="1:11" ht="25.5" customHeight="1">
      <c r="A2" s="9"/>
      <c r="B2" s="9"/>
      <c r="C2" s="9"/>
      <c r="D2" s="9"/>
      <c r="E2" s="9"/>
      <c r="F2" s="9"/>
      <c r="G2" s="62"/>
      <c r="H2" s="36"/>
      <c r="I2" s="36"/>
      <c r="J2" s="10"/>
      <c r="K2" s="36"/>
    </row>
    <row r="3" spans="1:11" s="83" customFormat="1" ht="25.5" customHeight="1">
      <c r="A3" s="79" t="s">
        <v>565</v>
      </c>
      <c r="B3" s="79"/>
      <c r="C3" s="79"/>
      <c r="D3" s="79"/>
      <c r="E3" s="79"/>
      <c r="F3" s="79"/>
      <c r="G3" s="80"/>
      <c r="H3" s="81"/>
      <c r="I3" s="81"/>
      <c r="J3" s="82"/>
      <c r="K3" s="81"/>
    </row>
    <row r="4" spans="1:11" ht="27" customHeight="1">
      <c r="A4" s="12" t="s">
        <v>624</v>
      </c>
      <c r="B4" s="9"/>
      <c r="C4" s="9"/>
      <c r="D4" s="9"/>
      <c r="E4" s="9"/>
      <c r="F4" s="9"/>
      <c r="G4" s="63"/>
      <c r="H4" s="37" t="s">
        <v>246</v>
      </c>
      <c r="I4" s="37"/>
      <c r="J4" s="14">
        <f>SUM($J$7:$J$879)</f>
        <v>23446974</v>
      </c>
      <c r="K4" s="37"/>
    </row>
    <row r="5" spans="1:11" ht="26.25" customHeight="1">
      <c r="A5" s="15" t="s">
        <v>247</v>
      </c>
      <c r="B5" s="15" t="s">
        <v>248</v>
      </c>
      <c r="C5" s="15" t="s">
        <v>486</v>
      </c>
      <c r="D5" s="15" t="s">
        <v>250</v>
      </c>
      <c r="E5" s="15" t="s">
        <v>251</v>
      </c>
      <c r="F5" s="15" t="s">
        <v>488</v>
      </c>
      <c r="G5" s="64" t="s">
        <v>489</v>
      </c>
      <c r="H5" s="38" t="s">
        <v>259</v>
      </c>
      <c r="I5" s="38" t="s">
        <v>490</v>
      </c>
      <c r="J5" s="16" t="s">
        <v>260</v>
      </c>
      <c r="K5" s="38" t="s">
        <v>491</v>
      </c>
    </row>
    <row r="6" spans="1:11" s="1" customFormat="1" ht="26.25" customHeight="1">
      <c r="A6" s="85"/>
      <c r="B6" s="60"/>
      <c r="C6" s="85"/>
      <c r="D6" s="85"/>
      <c r="E6" s="85"/>
      <c r="F6" s="85"/>
      <c r="G6" s="86"/>
      <c r="H6" s="87"/>
      <c r="I6" s="87"/>
      <c r="J6" s="88"/>
      <c r="K6" s="87"/>
    </row>
    <row r="7" spans="1:11" s="84" customFormat="1" ht="20.25" customHeight="1">
      <c r="A7" s="70"/>
      <c r="B7" s="70"/>
      <c r="C7" s="71"/>
      <c r="D7" s="70"/>
      <c r="E7" s="70"/>
      <c r="F7" s="70"/>
      <c r="G7" s="72"/>
      <c r="H7" s="73"/>
      <c r="I7" s="74"/>
      <c r="J7" s="75"/>
      <c r="K7" s="75"/>
    </row>
    <row r="8" spans="1:11" ht="26.25" customHeight="1">
      <c r="A8" s="61" t="s">
        <v>832</v>
      </c>
      <c r="B8" s="61" t="s">
        <v>834</v>
      </c>
      <c r="C8" s="61">
        <v>4244</v>
      </c>
      <c r="D8" s="61" t="s">
        <v>264</v>
      </c>
      <c r="E8" s="61">
        <v>547</v>
      </c>
      <c r="F8" s="61">
        <v>558</v>
      </c>
      <c r="G8" s="65">
        <f aca="true" t="shared" si="0" ref="G8:G22">(IF($D8="SHORT",$E8-$F8,IF($D8="LONG",$F8-$E8)))*$C8</f>
        <v>46684</v>
      </c>
      <c r="H8" s="66">
        <f aca="true" t="shared" si="1" ref="H8:H14">(G8)/C8</f>
        <v>11</v>
      </c>
      <c r="I8" s="66">
        <f aca="true" t="shared" si="2" ref="I8:I14">H8/E8*100</f>
        <v>2.010968921389397</v>
      </c>
      <c r="J8" s="67">
        <f aca="true" t="shared" si="3" ref="J8:J14">H8*C8</f>
        <v>46684</v>
      </c>
      <c r="K8" s="61" t="s">
        <v>835</v>
      </c>
    </row>
    <row r="9" spans="1:11" ht="26.25" customHeight="1">
      <c r="A9" s="61" t="s">
        <v>832</v>
      </c>
      <c r="B9" s="61" t="s">
        <v>833</v>
      </c>
      <c r="C9" s="61">
        <v>2000</v>
      </c>
      <c r="D9" s="61" t="s">
        <v>264</v>
      </c>
      <c r="E9" s="61">
        <v>1306</v>
      </c>
      <c r="F9" s="61">
        <v>1334</v>
      </c>
      <c r="G9" s="65">
        <f t="shared" si="0"/>
        <v>56000</v>
      </c>
      <c r="H9" s="66">
        <f t="shared" si="1"/>
        <v>28</v>
      </c>
      <c r="I9" s="66">
        <f t="shared" si="2"/>
        <v>2.1439509954058193</v>
      </c>
      <c r="J9" s="67">
        <f t="shared" si="3"/>
        <v>56000</v>
      </c>
      <c r="K9" s="61" t="s">
        <v>835</v>
      </c>
    </row>
    <row r="10" spans="1:11" ht="26.25" customHeight="1">
      <c r="A10" s="61" t="s">
        <v>830</v>
      </c>
      <c r="B10" s="61" t="s">
        <v>831</v>
      </c>
      <c r="C10" s="61">
        <v>2000</v>
      </c>
      <c r="D10" s="61" t="s">
        <v>264</v>
      </c>
      <c r="E10" s="61">
        <v>1333</v>
      </c>
      <c r="F10" s="61">
        <v>1315</v>
      </c>
      <c r="G10" s="65">
        <f t="shared" si="0"/>
        <v>-36000</v>
      </c>
      <c r="H10" s="66">
        <f t="shared" si="1"/>
        <v>-18</v>
      </c>
      <c r="I10" s="66">
        <f t="shared" si="2"/>
        <v>-1.350337584396099</v>
      </c>
      <c r="J10" s="67">
        <f t="shared" si="3"/>
        <v>-36000</v>
      </c>
      <c r="K10" s="61" t="s">
        <v>830</v>
      </c>
    </row>
    <row r="11" spans="1:11" ht="26.25" customHeight="1">
      <c r="A11" s="61" t="s">
        <v>826</v>
      </c>
      <c r="B11" s="61" t="s">
        <v>829</v>
      </c>
      <c r="C11" s="61">
        <v>4800</v>
      </c>
      <c r="D11" s="61" t="s">
        <v>264</v>
      </c>
      <c r="E11" s="61">
        <v>632</v>
      </c>
      <c r="F11" s="61">
        <v>630</v>
      </c>
      <c r="G11" s="65">
        <f t="shared" si="0"/>
        <v>-9600</v>
      </c>
      <c r="H11" s="66">
        <f t="shared" si="1"/>
        <v>-2</v>
      </c>
      <c r="I11" s="66">
        <f t="shared" si="2"/>
        <v>-0.31645569620253167</v>
      </c>
      <c r="J11" s="67">
        <f t="shared" si="3"/>
        <v>-9600</v>
      </c>
      <c r="K11" s="61" t="s">
        <v>830</v>
      </c>
    </row>
    <row r="12" spans="1:11" ht="26.25" customHeight="1">
      <c r="A12" s="61" t="s">
        <v>827</v>
      </c>
      <c r="B12" s="61" t="s">
        <v>828</v>
      </c>
      <c r="C12" s="61">
        <v>8000</v>
      </c>
      <c r="D12" s="61" t="s">
        <v>264</v>
      </c>
      <c r="E12" s="61">
        <v>108.7</v>
      </c>
      <c r="F12" s="61">
        <v>111</v>
      </c>
      <c r="G12" s="65">
        <f t="shared" si="0"/>
        <v>18399.999999999978</v>
      </c>
      <c r="H12" s="66">
        <f t="shared" si="1"/>
        <v>2.299999999999997</v>
      </c>
      <c r="I12" s="66">
        <f t="shared" si="2"/>
        <v>2.115915363385462</v>
      </c>
      <c r="J12" s="67">
        <f t="shared" si="3"/>
        <v>18399.999999999978</v>
      </c>
      <c r="K12" s="61" t="s">
        <v>826</v>
      </c>
    </row>
    <row r="13" spans="1:11" ht="26.25" customHeight="1">
      <c r="A13" s="61" t="s">
        <v>824</v>
      </c>
      <c r="B13" s="61" t="s">
        <v>825</v>
      </c>
      <c r="C13" s="61">
        <v>16000</v>
      </c>
      <c r="D13" s="61" t="s">
        <v>264</v>
      </c>
      <c r="E13" s="61">
        <v>128</v>
      </c>
      <c r="F13" s="61">
        <v>134</v>
      </c>
      <c r="G13" s="65">
        <f t="shared" si="0"/>
        <v>96000</v>
      </c>
      <c r="H13" s="66">
        <f t="shared" si="1"/>
        <v>6</v>
      </c>
      <c r="I13" s="66">
        <f t="shared" si="2"/>
        <v>4.6875</v>
      </c>
      <c r="J13" s="67">
        <f t="shared" si="3"/>
        <v>96000</v>
      </c>
      <c r="K13" s="61" t="s">
        <v>824</v>
      </c>
    </row>
    <row r="14" spans="1:11" ht="26.25" customHeight="1">
      <c r="A14" s="61" t="s">
        <v>823</v>
      </c>
      <c r="B14" s="61" t="s">
        <v>382</v>
      </c>
      <c r="C14" s="61">
        <v>4500</v>
      </c>
      <c r="D14" s="61" t="s">
        <v>264</v>
      </c>
      <c r="E14" s="61">
        <v>1285</v>
      </c>
      <c r="F14" s="61">
        <v>1295</v>
      </c>
      <c r="G14" s="65">
        <f t="shared" si="0"/>
        <v>45000</v>
      </c>
      <c r="H14" s="66">
        <f t="shared" si="1"/>
        <v>10</v>
      </c>
      <c r="I14" s="66">
        <f t="shared" si="2"/>
        <v>0.7782101167315175</v>
      </c>
      <c r="J14" s="67">
        <f t="shared" si="3"/>
        <v>45000</v>
      </c>
      <c r="K14" s="61" t="s">
        <v>823</v>
      </c>
    </row>
    <row r="15" spans="1:11" ht="26.25" customHeight="1">
      <c r="A15" s="61" t="s">
        <v>821</v>
      </c>
      <c r="B15" s="61" t="s">
        <v>704</v>
      </c>
      <c r="C15" s="61">
        <v>4800</v>
      </c>
      <c r="D15" s="61" t="s">
        <v>264</v>
      </c>
      <c r="E15" s="61">
        <v>1386</v>
      </c>
      <c r="F15" s="61">
        <v>1404</v>
      </c>
      <c r="G15" s="65">
        <f t="shared" si="0"/>
        <v>86400</v>
      </c>
      <c r="H15" s="66">
        <f aca="true" t="shared" si="4" ref="H15:H22">(G15)/C15</f>
        <v>18</v>
      </c>
      <c r="I15" s="66">
        <f aca="true" t="shared" si="5" ref="I15:I22">H15/E15*100</f>
        <v>1.2987012987012987</v>
      </c>
      <c r="J15" s="67">
        <f aca="true" t="shared" si="6" ref="J15:J22">H15*C15</f>
        <v>86400</v>
      </c>
      <c r="K15" s="61" t="s">
        <v>822</v>
      </c>
    </row>
    <row r="16" spans="1:11" ht="26.25" customHeight="1">
      <c r="A16" s="61" t="s">
        <v>821</v>
      </c>
      <c r="B16" s="61" t="s">
        <v>477</v>
      </c>
      <c r="C16" s="61">
        <v>12000</v>
      </c>
      <c r="D16" s="61" t="s">
        <v>264</v>
      </c>
      <c r="E16" s="61">
        <v>406</v>
      </c>
      <c r="F16" s="61">
        <v>410.6</v>
      </c>
      <c r="G16" s="65">
        <f t="shared" si="0"/>
        <v>55200.00000000028</v>
      </c>
      <c r="H16" s="66">
        <f t="shared" si="4"/>
        <v>4.600000000000023</v>
      </c>
      <c r="I16" s="66">
        <f t="shared" si="5"/>
        <v>1.13300492610838</v>
      </c>
      <c r="J16" s="67">
        <f t="shared" si="6"/>
        <v>55200.00000000028</v>
      </c>
      <c r="K16" s="61" t="s">
        <v>821</v>
      </c>
    </row>
    <row r="17" spans="1:11" ht="26.25" customHeight="1">
      <c r="A17" s="61" t="s">
        <v>820</v>
      </c>
      <c r="B17" s="61" t="s">
        <v>695</v>
      </c>
      <c r="C17" s="61">
        <v>4500</v>
      </c>
      <c r="D17" s="61" t="s">
        <v>264</v>
      </c>
      <c r="E17" s="61">
        <v>685</v>
      </c>
      <c r="F17" s="61">
        <v>695</v>
      </c>
      <c r="G17" s="65">
        <f t="shared" si="0"/>
        <v>45000</v>
      </c>
      <c r="H17" s="66">
        <f t="shared" si="4"/>
        <v>10</v>
      </c>
      <c r="I17" s="66">
        <f t="shared" si="5"/>
        <v>1.4598540145985401</v>
      </c>
      <c r="J17" s="67">
        <f t="shared" si="6"/>
        <v>45000</v>
      </c>
      <c r="K17" s="61" t="s">
        <v>821</v>
      </c>
    </row>
    <row r="18" spans="1:11" ht="26.25" customHeight="1">
      <c r="A18" s="61" t="s">
        <v>820</v>
      </c>
      <c r="B18" s="61" t="s">
        <v>215</v>
      </c>
      <c r="C18" s="61">
        <v>3000</v>
      </c>
      <c r="D18" s="61" t="s">
        <v>264</v>
      </c>
      <c r="E18" s="61">
        <v>1387</v>
      </c>
      <c r="F18" s="61">
        <v>1404</v>
      </c>
      <c r="G18" s="65">
        <f t="shared" si="0"/>
        <v>51000</v>
      </c>
      <c r="H18" s="66">
        <f t="shared" si="4"/>
        <v>17</v>
      </c>
      <c r="I18" s="66">
        <f t="shared" si="5"/>
        <v>1.225666906993511</v>
      </c>
      <c r="J18" s="67">
        <f t="shared" si="6"/>
        <v>51000</v>
      </c>
      <c r="K18" s="61" t="s">
        <v>820</v>
      </c>
    </row>
    <row r="19" spans="1:11" ht="26.25" customHeight="1">
      <c r="A19" s="61" t="s">
        <v>818</v>
      </c>
      <c r="B19" s="61" t="s">
        <v>819</v>
      </c>
      <c r="C19" s="61">
        <v>16800</v>
      </c>
      <c r="D19" s="61" t="s">
        <v>264</v>
      </c>
      <c r="E19" s="61">
        <v>158</v>
      </c>
      <c r="F19" s="61">
        <v>157.5</v>
      </c>
      <c r="G19" s="65">
        <f t="shared" si="0"/>
        <v>-8400</v>
      </c>
      <c r="H19" s="66">
        <f t="shared" si="4"/>
        <v>-0.5</v>
      </c>
      <c r="I19" s="66">
        <f t="shared" si="5"/>
        <v>-0.31645569620253167</v>
      </c>
      <c r="J19" s="67">
        <f t="shared" si="6"/>
        <v>-8400</v>
      </c>
      <c r="K19" s="61" t="s">
        <v>818</v>
      </c>
    </row>
    <row r="20" spans="1:11" ht="26.25" customHeight="1">
      <c r="A20" s="61" t="s">
        <v>817</v>
      </c>
      <c r="B20" s="61" t="s">
        <v>211</v>
      </c>
      <c r="C20" s="61">
        <v>6000</v>
      </c>
      <c r="D20" s="61" t="s">
        <v>264</v>
      </c>
      <c r="E20" s="61">
        <v>626</v>
      </c>
      <c r="F20" s="61">
        <v>620</v>
      </c>
      <c r="G20" s="65">
        <f t="shared" si="0"/>
        <v>-36000</v>
      </c>
      <c r="H20" s="66">
        <f t="shared" si="4"/>
        <v>-6</v>
      </c>
      <c r="I20" s="66">
        <f t="shared" si="5"/>
        <v>-0.9584664536741214</v>
      </c>
      <c r="J20" s="67">
        <f t="shared" si="6"/>
        <v>-36000</v>
      </c>
      <c r="K20" s="61" t="s">
        <v>818</v>
      </c>
    </row>
    <row r="21" spans="1:11" ht="26.25" customHeight="1">
      <c r="A21" s="61" t="s">
        <v>817</v>
      </c>
      <c r="B21" s="61" t="s">
        <v>577</v>
      </c>
      <c r="C21" s="61">
        <v>3000</v>
      </c>
      <c r="D21" s="61" t="s">
        <v>264</v>
      </c>
      <c r="E21" s="61">
        <v>1175</v>
      </c>
      <c r="F21" s="61">
        <v>1180</v>
      </c>
      <c r="G21" s="65">
        <f t="shared" si="0"/>
        <v>15000</v>
      </c>
      <c r="H21" s="66">
        <f t="shared" si="4"/>
        <v>5</v>
      </c>
      <c r="I21" s="66">
        <f t="shared" si="5"/>
        <v>0.425531914893617</v>
      </c>
      <c r="J21" s="67">
        <f t="shared" si="6"/>
        <v>15000</v>
      </c>
      <c r="K21" s="61" t="s">
        <v>817</v>
      </c>
    </row>
    <row r="22" spans="1:11" ht="26.25" customHeight="1">
      <c r="A22" s="61" t="s">
        <v>815</v>
      </c>
      <c r="B22" s="61" t="s">
        <v>215</v>
      </c>
      <c r="C22" s="61">
        <v>3000</v>
      </c>
      <c r="D22" s="61" t="s">
        <v>264</v>
      </c>
      <c r="E22" s="61">
        <v>1395</v>
      </c>
      <c r="F22" s="61">
        <v>1420</v>
      </c>
      <c r="G22" s="65">
        <f t="shared" si="0"/>
        <v>75000</v>
      </c>
      <c r="H22" s="66">
        <f t="shared" si="4"/>
        <v>25</v>
      </c>
      <c r="I22" s="66">
        <f t="shared" si="5"/>
        <v>1.7921146953405016</v>
      </c>
      <c r="J22" s="67">
        <f t="shared" si="6"/>
        <v>75000</v>
      </c>
      <c r="K22" s="66" t="s">
        <v>815</v>
      </c>
    </row>
    <row r="23" spans="1:11" ht="26.25" customHeight="1">
      <c r="A23" s="61" t="s">
        <v>815</v>
      </c>
      <c r="B23" s="61" t="s">
        <v>816</v>
      </c>
      <c r="C23" s="61">
        <v>3600</v>
      </c>
      <c r="D23" s="61" t="s">
        <v>264</v>
      </c>
      <c r="E23" s="61">
        <v>1318</v>
      </c>
      <c r="F23" s="61">
        <v>1338</v>
      </c>
      <c r="G23" s="65">
        <f aca="true" t="shared" si="7" ref="G23:G33">(IF($D23="SHORT",$E23-$F23,IF($D23="LONG",$F23-$E23)))*$C23</f>
        <v>72000</v>
      </c>
      <c r="H23" s="66">
        <f>(G23)/C23</f>
        <v>20</v>
      </c>
      <c r="I23" s="66">
        <f>H23/E23*100</f>
        <v>1.5174506828528074</v>
      </c>
      <c r="J23" s="67">
        <f>H23*C23</f>
        <v>72000</v>
      </c>
      <c r="K23" s="66" t="s">
        <v>815</v>
      </c>
    </row>
    <row r="24" spans="1:11" ht="26.25" customHeight="1">
      <c r="A24" s="70"/>
      <c r="B24" s="70"/>
      <c r="C24" s="71"/>
      <c r="D24" s="70"/>
      <c r="E24" s="70"/>
      <c r="F24" s="73"/>
      <c r="G24" s="74"/>
      <c r="H24" s="75"/>
      <c r="I24" s="75" t="s">
        <v>550</v>
      </c>
      <c r="J24" s="77">
        <f>SUM(J8:J23)</f>
        <v>571684.0000000002</v>
      </c>
      <c r="K24" s="76"/>
    </row>
    <row r="25" spans="1:11" ht="26.25" customHeight="1">
      <c r="A25" s="61" t="s">
        <v>807</v>
      </c>
      <c r="B25" s="61" t="s">
        <v>813</v>
      </c>
      <c r="C25" s="61">
        <v>3000</v>
      </c>
      <c r="D25" s="61" t="s">
        <v>262</v>
      </c>
      <c r="E25" s="61">
        <v>1181</v>
      </c>
      <c r="F25" s="61">
        <v>1162</v>
      </c>
      <c r="G25" s="65">
        <f t="shared" si="7"/>
        <v>57000</v>
      </c>
      <c r="H25" s="66">
        <f>(G25)/C25</f>
        <v>19</v>
      </c>
      <c r="I25" s="66">
        <f>H25/E25*100</f>
        <v>1.6088060965283657</v>
      </c>
      <c r="J25" s="67">
        <f>H25*C25</f>
        <v>57000</v>
      </c>
      <c r="K25" s="61" t="s">
        <v>814</v>
      </c>
    </row>
    <row r="26" spans="1:11" ht="26.25" customHeight="1">
      <c r="A26" s="61" t="s">
        <v>807</v>
      </c>
      <c r="B26" s="61" t="s">
        <v>811</v>
      </c>
      <c r="C26" s="61">
        <v>7500</v>
      </c>
      <c r="D26" s="61" t="s">
        <v>264</v>
      </c>
      <c r="E26" s="61">
        <v>681</v>
      </c>
      <c r="F26" s="61">
        <v>671</v>
      </c>
      <c r="G26" s="65">
        <f t="shared" si="7"/>
        <v>-75000</v>
      </c>
      <c r="H26" s="66">
        <f>(G26)/C26</f>
        <v>-10</v>
      </c>
      <c r="I26" s="66">
        <f>H26/E26*100</f>
        <v>-1.4684287812041115</v>
      </c>
      <c r="J26" s="67">
        <f>H26*C26</f>
        <v>-75000</v>
      </c>
      <c r="K26" s="61" t="s">
        <v>807</v>
      </c>
    </row>
    <row r="27" spans="1:11" ht="26.25" customHeight="1">
      <c r="A27" s="61" t="s">
        <v>809</v>
      </c>
      <c r="B27" s="61" t="s">
        <v>6</v>
      </c>
      <c r="C27" s="61">
        <v>18000</v>
      </c>
      <c r="D27" s="61" t="s">
        <v>262</v>
      </c>
      <c r="E27" s="61">
        <v>263.5</v>
      </c>
      <c r="F27" s="61">
        <v>257</v>
      </c>
      <c r="G27" s="65">
        <f t="shared" si="7"/>
        <v>117000</v>
      </c>
      <c r="H27" s="66">
        <f aca="true" t="shared" si="8" ref="H27:H33">(G27)/C27</f>
        <v>6.5</v>
      </c>
      <c r="I27" s="66">
        <f aca="true" t="shared" si="9" ref="I27:I33">H27/E27*100</f>
        <v>2.4667931688804554</v>
      </c>
      <c r="J27" s="67">
        <f aca="true" t="shared" si="10" ref="J27:J33">H27*C27</f>
        <v>117000</v>
      </c>
      <c r="K27" s="61" t="s">
        <v>807</v>
      </c>
    </row>
    <row r="28" spans="1:11" ht="26.25" customHeight="1">
      <c r="A28" s="61" t="s">
        <v>805</v>
      </c>
      <c r="B28" s="61" t="s">
        <v>810</v>
      </c>
      <c r="C28" s="61">
        <v>2400</v>
      </c>
      <c r="D28" s="61" t="s">
        <v>264</v>
      </c>
      <c r="E28" s="61">
        <v>1362</v>
      </c>
      <c r="F28" s="61">
        <v>1320</v>
      </c>
      <c r="G28" s="65">
        <f t="shared" si="7"/>
        <v>-100800</v>
      </c>
      <c r="H28" s="66">
        <f t="shared" si="8"/>
        <v>-42</v>
      </c>
      <c r="I28" s="66">
        <f t="shared" si="9"/>
        <v>-3.0837004405286343</v>
      </c>
      <c r="J28" s="67">
        <f t="shared" si="10"/>
        <v>-100800</v>
      </c>
      <c r="K28" s="61" t="s">
        <v>808</v>
      </c>
    </row>
    <row r="29" spans="1:11" ht="26.25" customHeight="1">
      <c r="A29" s="61" t="s">
        <v>805</v>
      </c>
      <c r="B29" s="61" t="s">
        <v>215</v>
      </c>
      <c r="C29" s="61">
        <v>3000</v>
      </c>
      <c r="D29" s="61" t="s">
        <v>264</v>
      </c>
      <c r="E29" s="61">
        <v>1382</v>
      </c>
      <c r="F29" s="61">
        <v>1411</v>
      </c>
      <c r="G29" s="65">
        <f t="shared" si="7"/>
        <v>87000</v>
      </c>
      <c r="H29" s="66">
        <f t="shared" si="8"/>
        <v>29</v>
      </c>
      <c r="I29" s="66">
        <f t="shared" si="9"/>
        <v>2.098408104196816</v>
      </c>
      <c r="J29" s="67">
        <f t="shared" si="10"/>
        <v>87000</v>
      </c>
      <c r="K29" s="61" t="s">
        <v>805</v>
      </c>
    </row>
    <row r="30" spans="1:11" ht="26.25" customHeight="1">
      <c r="A30" s="61" t="s">
        <v>806</v>
      </c>
      <c r="B30" s="61" t="s">
        <v>739</v>
      </c>
      <c r="C30" s="61">
        <v>4500</v>
      </c>
      <c r="D30" s="61" t="s">
        <v>264</v>
      </c>
      <c r="E30" s="61">
        <v>874</v>
      </c>
      <c r="F30" s="61">
        <v>860</v>
      </c>
      <c r="G30" s="65">
        <f t="shared" si="7"/>
        <v>-63000</v>
      </c>
      <c r="H30" s="66">
        <f t="shared" si="8"/>
        <v>-14</v>
      </c>
      <c r="I30" s="66">
        <f t="shared" si="9"/>
        <v>-1.6018306636155606</v>
      </c>
      <c r="J30" s="67">
        <f t="shared" si="10"/>
        <v>-63000</v>
      </c>
      <c r="K30" s="61" t="s">
        <v>807</v>
      </c>
    </row>
    <row r="31" spans="1:11" ht="26.25" customHeight="1">
      <c r="A31" s="61" t="s">
        <v>802</v>
      </c>
      <c r="B31" s="61" t="s">
        <v>215</v>
      </c>
      <c r="C31" s="61">
        <v>1500</v>
      </c>
      <c r="D31" s="61" t="s">
        <v>264</v>
      </c>
      <c r="E31" s="61">
        <v>2747</v>
      </c>
      <c r="F31" s="61">
        <v>2804</v>
      </c>
      <c r="G31" s="65">
        <f t="shared" si="7"/>
        <v>85500</v>
      </c>
      <c r="H31" s="66">
        <f t="shared" si="8"/>
        <v>57</v>
      </c>
      <c r="I31" s="66">
        <f t="shared" si="9"/>
        <v>2.074990899162723</v>
      </c>
      <c r="J31" s="67">
        <f t="shared" si="10"/>
        <v>85500</v>
      </c>
      <c r="K31" s="61" t="s">
        <v>804</v>
      </c>
    </row>
    <row r="32" spans="1:11" ht="26.25" customHeight="1">
      <c r="A32" s="61" t="s">
        <v>803</v>
      </c>
      <c r="B32" s="61" t="s">
        <v>211</v>
      </c>
      <c r="C32" s="61">
        <v>4800</v>
      </c>
      <c r="D32" s="61" t="s">
        <v>264</v>
      </c>
      <c r="E32" s="61">
        <v>606</v>
      </c>
      <c r="F32" s="61">
        <v>618</v>
      </c>
      <c r="G32" s="65">
        <f t="shared" si="7"/>
        <v>57600</v>
      </c>
      <c r="H32" s="66">
        <f t="shared" si="8"/>
        <v>12</v>
      </c>
      <c r="I32" s="66">
        <f t="shared" si="9"/>
        <v>1.9801980198019802</v>
      </c>
      <c r="J32" s="67">
        <f t="shared" si="10"/>
        <v>57600</v>
      </c>
      <c r="K32" s="61" t="s">
        <v>802</v>
      </c>
    </row>
    <row r="33" spans="1:11" ht="26.25" customHeight="1">
      <c r="A33" s="61" t="s">
        <v>799</v>
      </c>
      <c r="B33" s="61" t="s">
        <v>6</v>
      </c>
      <c r="C33" s="61">
        <v>18000</v>
      </c>
      <c r="D33" s="61" t="s">
        <v>264</v>
      </c>
      <c r="E33" s="61">
        <v>289</v>
      </c>
      <c r="F33" s="61">
        <v>281.25</v>
      </c>
      <c r="G33" s="65">
        <f t="shared" si="7"/>
        <v>-139500</v>
      </c>
      <c r="H33" s="66">
        <f t="shared" si="8"/>
        <v>-7.75</v>
      </c>
      <c r="I33" s="66">
        <f t="shared" si="9"/>
        <v>-2.6816608996539792</v>
      </c>
      <c r="J33" s="67">
        <f t="shared" si="10"/>
        <v>-139500</v>
      </c>
      <c r="K33" s="61" t="s">
        <v>802</v>
      </c>
    </row>
    <row r="34" spans="1:11" ht="26.25" customHeight="1">
      <c r="A34" s="61" t="s">
        <v>800</v>
      </c>
      <c r="B34" s="61" t="s">
        <v>541</v>
      </c>
      <c r="C34" s="61">
        <v>5400</v>
      </c>
      <c r="D34" s="61" t="s">
        <v>264</v>
      </c>
      <c r="E34" s="61">
        <v>611</v>
      </c>
      <c r="F34" s="61">
        <v>624</v>
      </c>
      <c r="G34" s="65">
        <f aca="true" t="shared" si="11" ref="G34:G39">(IF($D34="SHORT",$E34-$F34,IF($D34="LONG",$F34-$E34)))*$C34</f>
        <v>70200</v>
      </c>
      <c r="H34" s="66">
        <f aca="true" t="shared" si="12" ref="H34:H39">(G34)/C34</f>
        <v>13</v>
      </c>
      <c r="I34" s="66">
        <f aca="true" t="shared" si="13" ref="I34:I39">H34/E34*100</f>
        <v>2.127659574468085</v>
      </c>
      <c r="J34" s="67">
        <f aca="true" t="shared" si="14" ref="J34:J39">H34*C34</f>
        <v>70200</v>
      </c>
      <c r="K34" s="61" t="s">
        <v>801</v>
      </c>
    </row>
    <row r="35" spans="1:11" ht="26.25" customHeight="1">
      <c r="A35" s="61" t="s">
        <v>798</v>
      </c>
      <c r="B35" s="61" t="s">
        <v>587</v>
      </c>
      <c r="C35" s="61">
        <v>19200</v>
      </c>
      <c r="D35" s="61" t="s">
        <v>264</v>
      </c>
      <c r="E35" s="61">
        <v>300</v>
      </c>
      <c r="F35" s="61">
        <v>302</v>
      </c>
      <c r="G35" s="65">
        <f t="shared" si="11"/>
        <v>38400</v>
      </c>
      <c r="H35" s="66">
        <f t="shared" si="12"/>
        <v>2</v>
      </c>
      <c r="I35" s="66">
        <f t="shared" si="13"/>
        <v>0.6666666666666667</v>
      </c>
      <c r="J35" s="67">
        <f t="shared" si="14"/>
        <v>38400</v>
      </c>
      <c r="K35" s="61" t="s">
        <v>799</v>
      </c>
    </row>
    <row r="36" spans="1:11" ht="26.25" customHeight="1">
      <c r="A36" s="61" t="s">
        <v>797</v>
      </c>
      <c r="B36" s="61" t="s">
        <v>165</v>
      </c>
      <c r="C36" s="61">
        <v>7200</v>
      </c>
      <c r="D36" s="61" t="s">
        <v>264</v>
      </c>
      <c r="E36" s="61">
        <v>648</v>
      </c>
      <c r="F36" s="61">
        <v>655</v>
      </c>
      <c r="G36" s="65">
        <f t="shared" si="11"/>
        <v>50400</v>
      </c>
      <c r="H36" s="66">
        <f t="shared" si="12"/>
        <v>7</v>
      </c>
      <c r="I36" s="66">
        <f t="shared" si="13"/>
        <v>1.0802469135802468</v>
      </c>
      <c r="J36" s="67">
        <f t="shared" si="14"/>
        <v>50400</v>
      </c>
      <c r="K36" s="61" t="s">
        <v>798</v>
      </c>
    </row>
    <row r="37" spans="1:11" ht="26.25" customHeight="1">
      <c r="A37" s="61" t="s">
        <v>795</v>
      </c>
      <c r="B37" s="61" t="s">
        <v>27</v>
      </c>
      <c r="C37" s="61">
        <v>6366</v>
      </c>
      <c r="D37" s="61" t="s">
        <v>264</v>
      </c>
      <c r="E37" s="61">
        <v>570</v>
      </c>
      <c r="F37" s="61">
        <v>580</v>
      </c>
      <c r="G37" s="65">
        <f t="shared" si="11"/>
        <v>63660</v>
      </c>
      <c r="H37" s="66">
        <f t="shared" si="12"/>
        <v>10</v>
      </c>
      <c r="I37" s="66">
        <f t="shared" si="13"/>
        <v>1.7543859649122806</v>
      </c>
      <c r="J37" s="67">
        <f t="shared" si="14"/>
        <v>63660</v>
      </c>
      <c r="K37" s="61" t="s">
        <v>797</v>
      </c>
    </row>
    <row r="38" spans="1:11" ht="26.25" customHeight="1">
      <c r="A38" s="61" t="s">
        <v>795</v>
      </c>
      <c r="B38" s="61" t="s">
        <v>796</v>
      </c>
      <c r="C38" s="61">
        <v>3600</v>
      </c>
      <c r="D38" s="61" t="s">
        <v>264</v>
      </c>
      <c r="E38" s="61">
        <v>766</v>
      </c>
      <c r="F38" s="61">
        <v>772</v>
      </c>
      <c r="G38" s="65">
        <f t="shared" si="11"/>
        <v>21600</v>
      </c>
      <c r="H38" s="66">
        <f t="shared" si="12"/>
        <v>6</v>
      </c>
      <c r="I38" s="66">
        <f t="shared" si="13"/>
        <v>0.7832898172323759</v>
      </c>
      <c r="J38" s="67">
        <f t="shared" si="14"/>
        <v>21600</v>
      </c>
      <c r="K38" s="61" t="s">
        <v>795</v>
      </c>
    </row>
    <row r="39" spans="1:11" ht="26.25" customHeight="1">
      <c r="A39" s="61" t="s">
        <v>794</v>
      </c>
      <c r="B39" s="61" t="s">
        <v>704</v>
      </c>
      <c r="C39" s="61">
        <v>4800</v>
      </c>
      <c r="D39" s="61" t="s">
        <v>264</v>
      </c>
      <c r="E39" s="61">
        <v>1242</v>
      </c>
      <c r="F39" s="61">
        <v>1230</v>
      </c>
      <c r="G39" s="65">
        <f t="shared" si="11"/>
        <v>-57600</v>
      </c>
      <c r="H39" s="66">
        <f t="shared" si="12"/>
        <v>-12</v>
      </c>
      <c r="I39" s="66">
        <f t="shared" si="13"/>
        <v>-0.966183574879227</v>
      </c>
      <c r="J39" s="67">
        <f t="shared" si="14"/>
        <v>-57600</v>
      </c>
      <c r="K39" s="66" t="s">
        <v>794</v>
      </c>
    </row>
    <row r="40" spans="1:11" ht="26.25" customHeight="1">
      <c r="A40" s="70"/>
      <c r="B40" s="70"/>
      <c r="C40" s="71"/>
      <c r="D40" s="70"/>
      <c r="E40" s="70"/>
      <c r="F40" s="73"/>
      <c r="G40" s="74"/>
      <c r="H40" s="75"/>
      <c r="I40" s="75" t="s">
        <v>550</v>
      </c>
      <c r="J40" s="77">
        <f>SUM(J25:J39)</f>
        <v>212460</v>
      </c>
      <c r="K40" s="76"/>
    </row>
    <row r="41" spans="1:11" ht="26.25" customHeight="1">
      <c r="A41" s="61" t="s">
        <v>791</v>
      </c>
      <c r="B41" s="61" t="s">
        <v>792</v>
      </c>
      <c r="C41" s="61">
        <v>9000</v>
      </c>
      <c r="D41" s="61" t="s">
        <v>264</v>
      </c>
      <c r="E41" s="61">
        <v>432</v>
      </c>
      <c r="F41" s="61">
        <v>444</v>
      </c>
      <c r="G41" s="65">
        <f aca="true" t="shared" si="15" ref="G41:G49">(IF($D41="SHORT",$E41-$F41,IF($D41="LONG",$F41-$E41)))*$C41</f>
        <v>108000</v>
      </c>
      <c r="H41" s="66">
        <f>(G41)/C41</f>
        <v>12</v>
      </c>
      <c r="I41" s="66">
        <f>H41/E41*100</f>
        <v>2.7777777777777777</v>
      </c>
      <c r="J41" s="67">
        <f>H41*C41</f>
        <v>108000</v>
      </c>
      <c r="K41" s="61" t="s">
        <v>793</v>
      </c>
    </row>
    <row r="42" spans="1:11" ht="26.25" customHeight="1">
      <c r="A42" s="61" t="s">
        <v>790</v>
      </c>
      <c r="B42" s="61" t="s">
        <v>812</v>
      </c>
      <c r="C42" s="61">
        <v>6000</v>
      </c>
      <c r="D42" s="61" t="s">
        <v>264</v>
      </c>
      <c r="E42" s="61">
        <v>552.1</v>
      </c>
      <c r="F42" s="61">
        <v>534</v>
      </c>
      <c r="G42" s="65">
        <f t="shared" si="15"/>
        <v>-108600.00000000013</v>
      </c>
      <c r="H42" s="66">
        <f>(G42)/C42</f>
        <v>-18.100000000000023</v>
      </c>
      <c r="I42" s="66">
        <f>H42/E42*100</f>
        <v>-3.278391595725416</v>
      </c>
      <c r="J42" s="67">
        <f>H42*C42</f>
        <v>-108600.00000000013</v>
      </c>
      <c r="K42" s="61" t="s">
        <v>807</v>
      </c>
    </row>
    <row r="43" spans="1:11" ht="26.25" customHeight="1">
      <c r="A43" s="61" t="s">
        <v>790</v>
      </c>
      <c r="B43" s="61" t="s">
        <v>363</v>
      </c>
      <c r="C43" s="61">
        <v>1500</v>
      </c>
      <c r="D43" s="61" t="s">
        <v>264</v>
      </c>
      <c r="E43" s="61">
        <v>2792</v>
      </c>
      <c r="F43" s="61">
        <v>2772</v>
      </c>
      <c r="G43" s="65">
        <f t="shared" si="15"/>
        <v>-30000</v>
      </c>
      <c r="H43" s="66">
        <f>(G43)/C43</f>
        <v>-20</v>
      </c>
      <c r="I43" s="66">
        <f>H43/E43*100</f>
        <v>-0.7163323782234957</v>
      </c>
      <c r="J43" s="67">
        <f>H43*C43</f>
        <v>-30000</v>
      </c>
      <c r="K43" s="61" t="s">
        <v>793</v>
      </c>
    </row>
    <row r="44" spans="1:11" ht="26.25" customHeight="1">
      <c r="A44" s="61" t="s">
        <v>789</v>
      </c>
      <c r="B44" s="61" t="s">
        <v>175</v>
      </c>
      <c r="C44" s="61">
        <v>8400</v>
      </c>
      <c r="D44" s="61" t="s">
        <v>264</v>
      </c>
      <c r="E44" s="61">
        <v>474.5</v>
      </c>
      <c r="F44" s="61">
        <v>494</v>
      </c>
      <c r="G44" s="65">
        <f t="shared" si="15"/>
        <v>163800</v>
      </c>
      <c r="H44" s="66">
        <f>(G44)/C44</f>
        <v>19.5</v>
      </c>
      <c r="I44" s="66">
        <f>H44/E44*100</f>
        <v>4.10958904109589</v>
      </c>
      <c r="J44" s="67">
        <f>H44*C44</f>
        <v>163800</v>
      </c>
      <c r="K44" s="61" t="s">
        <v>789</v>
      </c>
    </row>
    <row r="45" spans="1:11" ht="26.25" customHeight="1">
      <c r="A45" s="61" t="s">
        <v>788</v>
      </c>
      <c r="B45" s="61" t="s">
        <v>299</v>
      </c>
      <c r="C45" s="61">
        <v>7200</v>
      </c>
      <c r="D45" s="61" t="s">
        <v>264</v>
      </c>
      <c r="E45" s="61">
        <v>692</v>
      </c>
      <c r="F45" s="61">
        <v>700.6</v>
      </c>
      <c r="G45" s="65">
        <f t="shared" si="15"/>
        <v>61920.00000000016</v>
      </c>
      <c r="H45" s="66">
        <f>(G45)/C45</f>
        <v>8.600000000000023</v>
      </c>
      <c r="I45" s="66">
        <f>H45/E45*100</f>
        <v>1.2427745664739918</v>
      </c>
      <c r="J45" s="67">
        <f>H45*C45</f>
        <v>61920.00000000016</v>
      </c>
      <c r="K45" s="61" t="s">
        <v>789</v>
      </c>
    </row>
    <row r="46" spans="1:11" ht="26.25" customHeight="1">
      <c r="A46" s="61" t="s">
        <v>787</v>
      </c>
      <c r="B46" s="61" t="s">
        <v>581</v>
      </c>
      <c r="C46" s="61">
        <v>10500</v>
      </c>
      <c r="D46" s="61" t="s">
        <v>262</v>
      </c>
      <c r="E46" s="61">
        <v>253</v>
      </c>
      <c r="F46" s="61">
        <v>247.2</v>
      </c>
      <c r="G46" s="65">
        <f t="shared" si="15"/>
        <v>60900.00000000012</v>
      </c>
      <c r="H46" s="66">
        <f aca="true" t="shared" si="16" ref="H46:H57">(G46)/C46</f>
        <v>5.800000000000011</v>
      </c>
      <c r="I46" s="66">
        <f aca="true" t="shared" si="17" ref="I46:I57">H46/E46*100</f>
        <v>2.2924901185770796</v>
      </c>
      <c r="J46" s="67">
        <f aca="true" t="shared" si="18" ref="J46:J57">H46*C46</f>
        <v>60900.00000000012</v>
      </c>
      <c r="K46" s="61" t="s">
        <v>788</v>
      </c>
    </row>
    <row r="47" spans="1:11" ht="26.25" customHeight="1">
      <c r="A47" s="61" t="s">
        <v>778</v>
      </c>
      <c r="B47" s="61" t="s">
        <v>455</v>
      </c>
      <c r="C47" s="61">
        <v>24000</v>
      </c>
      <c r="D47" s="61" t="s">
        <v>264</v>
      </c>
      <c r="E47" s="61">
        <v>82.7</v>
      </c>
      <c r="F47" s="61">
        <v>89</v>
      </c>
      <c r="G47" s="65">
        <f t="shared" si="15"/>
        <v>151199.99999999994</v>
      </c>
      <c r="H47" s="66">
        <f>(G47)/C47</f>
        <v>6.299999999999997</v>
      </c>
      <c r="I47" s="66">
        <f>H47/E47*100</f>
        <v>7.617896009673515</v>
      </c>
      <c r="J47" s="67">
        <f>H47*C47</f>
        <v>151199.99999999994</v>
      </c>
      <c r="K47" s="61" t="s">
        <v>790</v>
      </c>
    </row>
    <row r="48" spans="1:11" ht="26.25" customHeight="1">
      <c r="A48" s="61" t="s">
        <v>778</v>
      </c>
      <c r="B48" s="61" t="s">
        <v>382</v>
      </c>
      <c r="C48" s="61">
        <v>4500</v>
      </c>
      <c r="D48" s="61" t="s">
        <v>264</v>
      </c>
      <c r="E48" s="61">
        <v>1331</v>
      </c>
      <c r="F48" s="61">
        <v>1342</v>
      </c>
      <c r="G48" s="65">
        <f t="shared" si="15"/>
        <v>49500</v>
      </c>
      <c r="H48" s="66">
        <f>(G48)/C48</f>
        <v>11</v>
      </c>
      <c r="I48" s="66">
        <f>H48/E48*100</f>
        <v>0.8264462809917356</v>
      </c>
      <c r="J48" s="67">
        <f>H48*C48</f>
        <v>49500</v>
      </c>
      <c r="K48" s="61" t="s">
        <v>789</v>
      </c>
    </row>
    <row r="49" spans="1:11" ht="26.25" customHeight="1">
      <c r="A49" s="61" t="s">
        <v>778</v>
      </c>
      <c r="B49" s="61" t="s">
        <v>6</v>
      </c>
      <c r="C49" s="61">
        <v>18000</v>
      </c>
      <c r="D49" s="61" t="s">
        <v>264</v>
      </c>
      <c r="E49" s="61">
        <v>245.5</v>
      </c>
      <c r="F49" s="61">
        <v>256</v>
      </c>
      <c r="G49" s="65">
        <f t="shared" si="15"/>
        <v>189000</v>
      </c>
      <c r="H49" s="66">
        <f t="shared" si="16"/>
        <v>10.5</v>
      </c>
      <c r="I49" s="66">
        <f t="shared" si="17"/>
        <v>4.276985743380855</v>
      </c>
      <c r="J49" s="67">
        <f t="shared" si="18"/>
        <v>189000</v>
      </c>
      <c r="K49" s="61" t="s">
        <v>778</v>
      </c>
    </row>
    <row r="50" spans="1:11" ht="26.25" customHeight="1">
      <c r="A50" s="61" t="s">
        <v>778</v>
      </c>
      <c r="B50" s="61" t="s">
        <v>6</v>
      </c>
      <c r="C50" s="61">
        <v>18000</v>
      </c>
      <c r="D50" s="61" t="s">
        <v>262</v>
      </c>
      <c r="E50" s="61">
        <v>242</v>
      </c>
      <c r="F50" s="61">
        <v>244.5</v>
      </c>
      <c r="G50" s="65">
        <f aca="true" t="shared" si="19" ref="G50:G56">(IF($D50="SHORT",$E50-$F50,IF($D50="LONG",$F50-$E50)))*$C50</f>
        <v>-45000</v>
      </c>
      <c r="H50" s="66">
        <f t="shared" si="16"/>
        <v>-2.5</v>
      </c>
      <c r="I50" s="66">
        <f t="shared" si="17"/>
        <v>-1.0330578512396695</v>
      </c>
      <c r="J50" s="67">
        <f t="shared" si="18"/>
        <v>-45000</v>
      </c>
      <c r="K50" s="61" t="s">
        <v>778</v>
      </c>
    </row>
    <row r="51" spans="1:11" ht="26.25" customHeight="1">
      <c r="A51" s="61" t="s">
        <v>784</v>
      </c>
      <c r="B51" s="61" t="s">
        <v>189</v>
      </c>
      <c r="C51" s="61">
        <v>6600</v>
      </c>
      <c r="D51" s="61" t="s">
        <v>264</v>
      </c>
      <c r="E51" s="61">
        <v>767</v>
      </c>
      <c r="F51" s="61">
        <v>743</v>
      </c>
      <c r="G51" s="65">
        <f t="shared" si="19"/>
        <v>-158400</v>
      </c>
      <c r="H51" s="66">
        <f t="shared" si="16"/>
        <v>-24</v>
      </c>
      <c r="I51" s="66">
        <f t="shared" si="17"/>
        <v>-3.129074315514994</v>
      </c>
      <c r="J51" s="67">
        <f t="shared" si="18"/>
        <v>-158400</v>
      </c>
      <c r="K51" s="61" t="s">
        <v>778</v>
      </c>
    </row>
    <row r="52" spans="1:11" ht="26.25" customHeight="1">
      <c r="A52" s="61" t="s">
        <v>782</v>
      </c>
      <c r="B52" s="61" t="s">
        <v>785</v>
      </c>
      <c r="C52" s="61">
        <v>1800</v>
      </c>
      <c r="D52" s="61" t="s">
        <v>264</v>
      </c>
      <c r="E52" s="61">
        <v>1080</v>
      </c>
      <c r="F52" s="61">
        <v>1040</v>
      </c>
      <c r="G52" s="65">
        <f t="shared" si="19"/>
        <v>-72000</v>
      </c>
      <c r="H52" s="66">
        <f t="shared" si="16"/>
        <v>-40</v>
      </c>
      <c r="I52" s="66">
        <f t="shared" si="17"/>
        <v>-3.7037037037037033</v>
      </c>
      <c r="J52" s="67">
        <f t="shared" si="18"/>
        <v>-72000</v>
      </c>
      <c r="K52" s="61" t="s">
        <v>786</v>
      </c>
    </row>
    <row r="53" spans="1:11" ht="26.25" customHeight="1">
      <c r="A53" s="61" t="s">
        <v>782</v>
      </c>
      <c r="B53" s="61" t="s">
        <v>348</v>
      </c>
      <c r="C53" s="61">
        <v>9450</v>
      </c>
      <c r="D53" s="61" t="s">
        <v>264</v>
      </c>
      <c r="E53" s="61">
        <v>325</v>
      </c>
      <c r="F53" s="61">
        <v>315.8</v>
      </c>
      <c r="G53" s="65">
        <f t="shared" si="19"/>
        <v>-86939.9999999999</v>
      </c>
      <c r="H53" s="66">
        <f t="shared" si="16"/>
        <v>-9.199999999999989</v>
      </c>
      <c r="I53" s="66">
        <f t="shared" si="17"/>
        <v>-2.8307692307692274</v>
      </c>
      <c r="J53" s="67">
        <f t="shared" si="18"/>
        <v>-86939.9999999999</v>
      </c>
      <c r="K53" s="61" t="s">
        <v>784</v>
      </c>
    </row>
    <row r="54" spans="1:11" ht="26.25" customHeight="1">
      <c r="A54" s="61" t="s">
        <v>783</v>
      </c>
      <c r="B54" s="61" t="s">
        <v>27</v>
      </c>
      <c r="C54" s="61">
        <v>6366</v>
      </c>
      <c r="D54" s="61" t="s">
        <v>264</v>
      </c>
      <c r="E54" s="61">
        <v>613</v>
      </c>
      <c r="F54" s="61">
        <v>630</v>
      </c>
      <c r="G54" s="65">
        <f t="shared" si="19"/>
        <v>108222</v>
      </c>
      <c r="H54" s="66">
        <f t="shared" si="16"/>
        <v>17</v>
      </c>
      <c r="I54" s="66">
        <f t="shared" si="17"/>
        <v>2.7732463295269167</v>
      </c>
      <c r="J54" s="67">
        <f t="shared" si="18"/>
        <v>108222</v>
      </c>
      <c r="K54" s="61" t="s">
        <v>782</v>
      </c>
    </row>
    <row r="55" spans="1:11" ht="26.25" customHeight="1">
      <c r="A55" s="61" t="s">
        <v>781</v>
      </c>
      <c r="B55" s="61" t="s">
        <v>382</v>
      </c>
      <c r="C55" s="61">
        <v>4500</v>
      </c>
      <c r="D55" s="61" t="s">
        <v>264</v>
      </c>
      <c r="E55" s="61">
        <v>1388</v>
      </c>
      <c r="F55" s="61">
        <v>1398</v>
      </c>
      <c r="G55" s="65">
        <f t="shared" si="19"/>
        <v>45000</v>
      </c>
      <c r="H55" s="66">
        <f t="shared" si="16"/>
        <v>10</v>
      </c>
      <c r="I55" s="66">
        <f t="shared" si="17"/>
        <v>0.7204610951008645</v>
      </c>
      <c r="J55" s="67">
        <f t="shared" si="18"/>
        <v>45000</v>
      </c>
      <c r="K55" s="61" t="s">
        <v>782</v>
      </c>
    </row>
    <row r="56" spans="1:11" ht="26.25" customHeight="1">
      <c r="A56" s="61" t="s">
        <v>780</v>
      </c>
      <c r="B56" s="61" t="s">
        <v>614</v>
      </c>
      <c r="C56" s="61">
        <v>2100</v>
      </c>
      <c r="D56" s="61" t="s">
        <v>264</v>
      </c>
      <c r="E56" s="61">
        <v>1565</v>
      </c>
      <c r="F56" s="61">
        <v>1538</v>
      </c>
      <c r="G56" s="65">
        <f t="shared" si="19"/>
        <v>-56700</v>
      </c>
      <c r="H56" s="66">
        <f t="shared" si="16"/>
        <v>-27</v>
      </c>
      <c r="I56" s="66">
        <f t="shared" si="17"/>
        <v>-1.7252396166134185</v>
      </c>
      <c r="J56" s="67">
        <f t="shared" si="18"/>
        <v>-56700</v>
      </c>
      <c r="K56" s="61" t="s">
        <v>780</v>
      </c>
    </row>
    <row r="57" spans="1:11" ht="26.25" customHeight="1">
      <c r="A57" s="61" t="s">
        <v>779</v>
      </c>
      <c r="B57" s="61" t="s">
        <v>215</v>
      </c>
      <c r="C57" s="61">
        <v>1500</v>
      </c>
      <c r="D57" s="61" t="s">
        <v>264</v>
      </c>
      <c r="E57" s="61">
        <v>2581</v>
      </c>
      <c r="F57" s="61">
        <v>2550</v>
      </c>
      <c r="G57" s="65">
        <f aca="true" t="shared" si="20" ref="G57:G97">(IF($D57="SHORT",$E57-$F57,IF($D57="LONG",$F57-$E57)))*$C57</f>
        <v>-46500</v>
      </c>
      <c r="H57" s="66">
        <f t="shared" si="16"/>
        <v>-31</v>
      </c>
      <c r="I57" s="66">
        <f t="shared" si="17"/>
        <v>-1.2010848508330105</v>
      </c>
      <c r="J57" s="67">
        <f t="shared" si="18"/>
        <v>-46500</v>
      </c>
      <c r="K57" s="66" t="s">
        <v>779</v>
      </c>
    </row>
    <row r="58" spans="1:11" ht="26.25" customHeight="1">
      <c r="A58" s="70"/>
      <c r="B58" s="70"/>
      <c r="C58" s="71"/>
      <c r="D58" s="70"/>
      <c r="E58" s="70"/>
      <c r="F58" s="73"/>
      <c r="G58" s="74"/>
      <c r="H58" s="75"/>
      <c r="I58" s="75" t="s">
        <v>550</v>
      </c>
      <c r="J58" s="78">
        <f>SUM(J41:J57)</f>
        <v>333402.00000000023</v>
      </c>
      <c r="K58" s="76"/>
    </row>
    <row r="59" spans="1:11" ht="26.25" customHeight="1">
      <c r="A59" s="61" t="s">
        <v>776</v>
      </c>
      <c r="B59" s="61" t="s">
        <v>27</v>
      </c>
      <c r="C59" s="61">
        <v>6366</v>
      </c>
      <c r="D59" s="61" t="s">
        <v>264</v>
      </c>
      <c r="E59" s="61">
        <v>598</v>
      </c>
      <c r="F59" s="61">
        <v>588</v>
      </c>
      <c r="G59" s="65">
        <f t="shared" si="20"/>
        <v>-63660</v>
      </c>
      <c r="H59" s="66">
        <f>(G59)/C59</f>
        <v>-10</v>
      </c>
      <c r="I59" s="66">
        <f>H59/E59*100</f>
        <v>-1.6722408026755853</v>
      </c>
      <c r="J59" s="67">
        <f>H59*C59</f>
        <v>-63660</v>
      </c>
      <c r="K59" s="61" t="s">
        <v>777</v>
      </c>
    </row>
    <row r="60" spans="1:11" ht="26.25" customHeight="1">
      <c r="A60" s="61" t="s">
        <v>774</v>
      </c>
      <c r="B60" s="61" t="s">
        <v>775</v>
      </c>
      <c r="C60" s="61">
        <v>4500</v>
      </c>
      <c r="D60" s="61" t="s">
        <v>264</v>
      </c>
      <c r="E60" s="61">
        <v>1352</v>
      </c>
      <c r="F60" s="61">
        <v>1403</v>
      </c>
      <c r="G60" s="65">
        <f t="shared" si="20"/>
        <v>229500</v>
      </c>
      <c r="H60" s="66">
        <f>(G60)/C60</f>
        <v>51</v>
      </c>
      <c r="I60" s="66">
        <f>H60/E60*100</f>
        <v>3.772189349112426</v>
      </c>
      <c r="J60" s="67">
        <f>H60*C60</f>
        <v>229500</v>
      </c>
      <c r="K60" s="61" t="s">
        <v>776</v>
      </c>
    </row>
    <row r="61" spans="1:11" ht="26.25" customHeight="1">
      <c r="A61" s="61" t="s">
        <v>772</v>
      </c>
      <c r="B61" s="61" t="s">
        <v>773</v>
      </c>
      <c r="C61" s="61">
        <v>3000</v>
      </c>
      <c r="D61" s="61" t="s">
        <v>264</v>
      </c>
      <c r="E61" s="61">
        <v>2492</v>
      </c>
      <c r="F61" s="61">
        <v>2543</v>
      </c>
      <c r="G61" s="65">
        <f t="shared" si="20"/>
        <v>153000</v>
      </c>
      <c r="H61" s="66">
        <f>(G61)/C61</f>
        <v>51</v>
      </c>
      <c r="I61" s="66">
        <f>H61/E61*100</f>
        <v>2.0465489566613164</v>
      </c>
      <c r="J61" s="67">
        <f>H61*C61</f>
        <v>153000</v>
      </c>
      <c r="K61" s="61" t="s">
        <v>774</v>
      </c>
    </row>
    <row r="62" spans="1:11" ht="26.25" customHeight="1">
      <c r="A62" s="61" t="s">
        <v>771</v>
      </c>
      <c r="B62" s="61" t="s">
        <v>382</v>
      </c>
      <c r="C62" s="61">
        <v>4500</v>
      </c>
      <c r="D62" s="61" t="s">
        <v>264</v>
      </c>
      <c r="E62" s="61">
        <v>1360</v>
      </c>
      <c r="F62" s="61">
        <v>1330</v>
      </c>
      <c r="G62" s="65">
        <f t="shared" si="20"/>
        <v>-135000</v>
      </c>
      <c r="H62" s="66">
        <f>(G62)/C62</f>
        <v>-30</v>
      </c>
      <c r="I62" s="66">
        <f>H62/E62*100</f>
        <v>-2.2058823529411766</v>
      </c>
      <c r="J62" s="67">
        <f>H62*C62</f>
        <v>-135000</v>
      </c>
      <c r="K62" s="61" t="s">
        <v>774</v>
      </c>
    </row>
    <row r="63" spans="1:11" ht="26.25" customHeight="1">
      <c r="A63" s="61" t="s">
        <v>771</v>
      </c>
      <c r="B63" s="61" t="s">
        <v>363</v>
      </c>
      <c r="C63" s="61">
        <v>1500</v>
      </c>
      <c r="D63" s="61" t="s">
        <v>264</v>
      </c>
      <c r="E63" s="61">
        <v>2817</v>
      </c>
      <c r="F63" s="61">
        <v>2846</v>
      </c>
      <c r="G63" s="65">
        <f t="shared" si="20"/>
        <v>43500</v>
      </c>
      <c r="H63" s="66">
        <f>(G63)/C63</f>
        <v>29</v>
      </c>
      <c r="I63" s="66">
        <f>H63/E63*100</f>
        <v>1.0294639687610934</v>
      </c>
      <c r="J63" s="67">
        <f>H63*C63</f>
        <v>43500</v>
      </c>
      <c r="K63" s="61" t="s">
        <v>772</v>
      </c>
    </row>
    <row r="64" spans="1:11" ht="26.25" customHeight="1">
      <c r="A64" s="61" t="s">
        <v>769</v>
      </c>
      <c r="B64" s="61" t="s">
        <v>581</v>
      </c>
      <c r="C64" s="61">
        <v>10500</v>
      </c>
      <c r="D64" s="61" t="s">
        <v>264</v>
      </c>
      <c r="E64" s="61">
        <v>293.5</v>
      </c>
      <c r="F64" s="61">
        <v>289.8</v>
      </c>
      <c r="G64" s="65">
        <f t="shared" si="20"/>
        <v>-38849.99999999988</v>
      </c>
      <c r="H64" s="66">
        <f aca="true" t="shared" si="21" ref="H64:H70">(G64)/C64</f>
        <v>-3.699999999999989</v>
      </c>
      <c r="I64" s="66">
        <f aca="true" t="shared" si="22" ref="I64:I70">H64/E64*100</f>
        <v>-1.2606473594548515</v>
      </c>
      <c r="J64" s="67">
        <f aca="true" t="shared" si="23" ref="J64:J70">H64*C64</f>
        <v>-38849.99999999988</v>
      </c>
      <c r="K64" s="61" t="s">
        <v>770</v>
      </c>
    </row>
    <row r="65" spans="1:11" ht="26.25" customHeight="1">
      <c r="A65" s="61" t="s">
        <v>766</v>
      </c>
      <c r="B65" s="61" t="s">
        <v>27</v>
      </c>
      <c r="C65" s="61">
        <v>6366</v>
      </c>
      <c r="D65" s="61" t="s">
        <v>264</v>
      </c>
      <c r="E65" s="61">
        <v>604</v>
      </c>
      <c r="F65" s="61">
        <v>590</v>
      </c>
      <c r="G65" s="65">
        <f t="shared" si="20"/>
        <v>-89124</v>
      </c>
      <c r="H65" s="66">
        <f t="shared" si="21"/>
        <v>-14</v>
      </c>
      <c r="I65" s="66">
        <f t="shared" si="22"/>
        <v>-2.3178807947019866</v>
      </c>
      <c r="J65" s="67">
        <f t="shared" si="23"/>
        <v>-89124</v>
      </c>
      <c r="K65" s="61" t="s">
        <v>771</v>
      </c>
    </row>
    <row r="66" spans="1:11" ht="26.25" customHeight="1">
      <c r="A66" s="61" t="s">
        <v>765</v>
      </c>
      <c r="B66" s="61" t="s">
        <v>211</v>
      </c>
      <c r="C66" s="61">
        <v>4800</v>
      </c>
      <c r="D66" s="61" t="s">
        <v>264</v>
      </c>
      <c r="E66" s="61">
        <v>619</v>
      </c>
      <c r="F66" s="61">
        <v>609</v>
      </c>
      <c r="G66" s="65">
        <f t="shared" si="20"/>
        <v>-48000</v>
      </c>
      <c r="H66" s="66">
        <f t="shared" si="21"/>
        <v>-10</v>
      </c>
      <c r="I66" s="66">
        <f t="shared" si="22"/>
        <v>-1.615508885298869</v>
      </c>
      <c r="J66" s="67">
        <f t="shared" si="23"/>
        <v>-48000</v>
      </c>
      <c r="K66" s="61" t="s">
        <v>766</v>
      </c>
    </row>
    <row r="67" spans="1:11" ht="26.25" customHeight="1">
      <c r="A67" s="61" t="s">
        <v>765</v>
      </c>
      <c r="B67" s="61" t="s">
        <v>215</v>
      </c>
      <c r="C67" s="61">
        <v>3000</v>
      </c>
      <c r="D67" s="61" t="s">
        <v>264</v>
      </c>
      <c r="E67" s="61">
        <v>2382</v>
      </c>
      <c r="F67" s="61">
        <v>2420</v>
      </c>
      <c r="G67" s="65">
        <f t="shared" si="20"/>
        <v>114000</v>
      </c>
      <c r="H67" s="66">
        <f t="shared" si="21"/>
        <v>38</v>
      </c>
      <c r="I67" s="66">
        <f t="shared" si="22"/>
        <v>1.595298068849706</v>
      </c>
      <c r="J67" s="67">
        <f t="shared" si="23"/>
        <v>114000</v>
      </c>
      <c r="K67" s="61" t="s">
        <v>765</v>
      </c>
    </row>
    <row r="68" spans="1:11" ht="26.25" customHeight="1">
      <c r="A68" s="61" t="s">
        <v>767</v>
      </c>
      <c r="B68" s="61" t="s">
        <v>382</v>
      </c>
      <c r="C68" s="61">
        <v>4500</v>
      </c>
      <c r="D68" s="61" t="s">
        <v>264</v>
      </c>
      <c r="E68" s="61">
        <v>1322</v>
      </c>
      <c r="F68" s="61">
        <v>1340</v>
      </c>
      <c r="G68" s="65">
        <f t="shared" si="20"/>
        <v>81000</v>
      </c>
      <c r="H68" s="66">
        <f t="shared" si="21"/>
        <v>18</v>
      </c>
      <c r="I68" s="66">
        <f t="shared" si="22"/>
        <v>1.361573373676248</v>
      </c>
      <c r="J68" s="67">
        <f t="shared" si="23"/>
        <v>81000</v>
      </c>
      <c r="K68" s="61" t="s">
        <v>768</v>
      </c>
    </row>
    <row r="69" spans="1:11" ht="26.25" customHeight="1">
      <c r="A69" s="61" t="s">
        <v>764</v>
      </c>
      <c r="B69" s="61" t="s">
        <v>178</v>
      </c>
      <c r="C69" s="61">
        <v>2400</v>
      </c>
      <c r="D69" s="61" t="s">
        <v>264</v>
      </c>
      <c r="E69" s="61">
        <v>1534</v>
      </c>
      <c r="F69" s="61">
        <v>1555</v>
      </c>
      <c r="G69" s="65">
        <f t="shared" si="20"/>
        <v>50400</v>
      </c>
      <c r="H69" s="66">
        <f t="shared" si="21"/>
        <v>21</v>
      </c>
      <c r="I69" s="66">
        <f t="shared" si="22"/>
        <v>1.3689700130378095</v>
      </c>
      <c r="J69" s="67">
        <f t="shared" si="23"/>
        <v>50400</v>
      </c>
      <c r="K69" s="61" t="s">
        <v>765</v>
      </c>
    </row>
    <row r="70" spans="1:11" ht="26.25" customHeight="1">
      <c r="A70" s="61" t="s">
        <v>763</v>
      </c>
      <c r="B70" s="61" t="s">
        <v>382</v>
      </c>
      <c r="C70" s="61">
        <v>4500</v>
      </c>
      <c r="D70" s="61" t="s">
        <v>264</v>
      </c>
      <c r="E70" s="61">
        <v>1325</v>
      </c>
      <c r="F70" s="61">
        <v>1315</v>
      </c>
      <c r="G70" s="65">
        <f t="shared" si="20"/>
        <v>-45000</v>
      </c>
      <c r="H70" s="66">
        <f t="shared" si="21"/>
        <v>-10</v>
      </c>
      <c r="I70" s="66">
        <f t="shared" si="22"/>
        <v>-0.7547169811320755</v>
      </c>
      <c r="J70" s="67">
        <f t="shared" si="23"/>
        <v>-45000</v>
      </c>
      <c r="K70" s="66" t="s">
        <v>764</v>
      </c>
    </row>
    <row r="71" spans="1:11" ht="26.25" customHeight="1">
      <c r="A71" s="70"/>
      <c r="B71" s="70"/>
      <c r="C71" s="71"/>
      <c r="D71" s="70"/>
      <c r="E71" s="70"/>
      <c r="F71" s="73"/>
      <c r="G71" s="74"/>
      <c r="H71" s="75"/>
      <c r="I71" s="75" t="s">
        <v>550</v>
      </c>
      <c r="J71" s="77">
        <f>SUM(J59:J70)</f>
        <v>251766.00000000012</v>
      </c>
      <c r="K71" s="76"/>
    </row>
    <row r="72" spans="1:12" ht="26.25" customHeight="1">
      <c r="A72" s="61" t="s">
        <v>760</v>
      </c>
      <c r="B72" s="61" t="s">
        <v>761</v>
      </c>
      <c r="C72" s="61">
        <v>2000</v>
      </c>
      <c r="D72" s="61" t="s">
        <v>264</v>
      </c>
      <c r="E72" s="61">
        <v>2277</v>
      </c>
      <c r="F72" s="61">
        <v>2359</v>
      </c>
      <c r="G72" s="65">
        <f t="shared" si="20"/>
        <v>164000</v>
      </c>
      <c r="H72" s="66">
        <f>(G72)/C72</f>
        <v>82</v>
      </c>
      <c r="I72" s="66">
        <f>H72/E72*100</f>
        <v>3.60122968818621</v>
      </c>
      <c r="J72" s="67">
        <f>H72*C72</f>
        <v>164000</v>
      </c>
      <c r="K72" s="61" t="s">
        <v>759</v>
      </c>
      <c r="L72" t="s">
        <v>762</v>
      </c>
    </row>
    <row r="73" spans="1:11" ht="26.25" customHeight="1">
      <c r="A73" s="61" t="s">
        <v>758</v>
      </c>
      <c r="B73" s="61" t="s">
        <v>55</v>
      </c>
      <c r="C73" s="61">
        <v>3600</v>
      </c>
      <c r="D73" s="61" t="s">
        <v>264</v>
      </c>
      <c r="E73" s="61">
        <v>1405</v>
      </c>
      <c r="F73" s="61">
        <v>1425</v>
      </c>
      <c r="G73" s="65">
        <f t="shared" si="20"/>
        <v>72000</v>
      </c>
      <c r="H73" s="66">
        <f>(G73)/C73</f>
        <v>20</v>
      </c>
      <c r="I73" s="66">
        <f>H73/E73*100</f>
        <v>1.4234875444839856</v>
      </c>
      <c r="J73" s="67">
        <f>H73*C73</f>
        <v>72000</v>
      </c>
      <c r="K73" s="61" t="s">
        <v>759</v>
      </c>
    </row>
    <row r="74" spans="1:11" ht="26.25" customHeight="1">
      <c r="A74" s="61" t="s">
        <v>756</v>
      </c>
      <c r="B74" s="61" t="s">
        <v>581</v>
      </c>
      <c r="C74" s="61">
        <v>10500</v>
      </c>
      <c r="D74" s="61" t="s">
        <v>264</v>
      </c>
      <c r="E74" s="61">
        <v>290</v>
      </c>
      <c r="F74" s="61">
        <v>284</v>
      </c>
      <c r="G74" s="65">
        <f t="shared" si="20"/>
        <v>-63000</v>
      </c>
      <c r="H74" s="66">
        <f aca="true" t="shared" si="24" ref="H74:H79">(G74)/C74</f>
        <v>-6</v>
      </c>
      <c r="I74" s="66">
        <f aca="true" t="shared" si="25" ref="I74:I79">H74/E74*100</f>
        <v>-2.0689655172413794</v>
      </c>
      <c r="J74" s="67">
        <f aca="true" t="shared" si="26" ref="J74:J79">H74*C74</f>
        <v>-63000</v>
      </c>
      <c r="K74" s="61" t="s">
        <v>757</v>
      </c>
    </row>
    <row r="75" spans="1:11" ht="26.25" customHeight="1">
      <c r="A75" s="61" t="s">
        <v>755</v>
      </c>
      <c r="B75" s="61" t="s">
        <v>215</v>
      </c>
      <c r="C75" s="61">
        <v>3000</v>
      </c>
      <c r="D75" s="61" t="s">
        <v>264</v>
      </c>
      <c r="E75" s="61">
        <v>2130</v>
      </c>
      <c r="F75" s="61">
        <v>2162</v>
      </c>
      <c r="G75" s="65">
        <f t="shared" si="20"/>
        <v>96000</v>
      </c>
      <c r="H75" s="66">
        <f t="shared" si="24"/>
        <v>32</v>
      </c>
      <c r="I75" s="66">
        <f t="shared" si="25"/>
        <v>1.5023474178403755</v>
      </c>
      <c r="J75" s="67">
        <f t="shared" si="26"/>
        <v>96000</v>
      </c>
      <c r="K75" s="61" t="s">
        <v>755</v>
      </c>
    </row>
    <row r="76" spans="1:11" ht="26.25" customHeight="1">
      <c r="A76" s="61" t="s">
        <v>754</v>
      </c>
      <c r="B76" s="61" t="s">
        <v>739</v>
      </c>
      <c r="C76" s="61">
        <v>9000</v>
      </c>
      <c r="D76" s="61" t="s">
        <v>264</v>
      </c>
      <c r="E76" s="61">
        <v>871</v>
      </c>
      <c r="F76" s="61">
        <v>883</v>
      </c>
      <c r="G76" s="65">
        <f t="shared" si="20"/>
        <v>108000</v>
      </c>
      <c r="H76" s="66">
        <f t="shared" si="24"/>
        <v>12</v>
      </c>
      <c r="I76" s="66">
        <f t="shared" si="25"/>
        <v>1.377726750861079</v>
      </c>
      <c r="J76" s="67">
        <f t="shared" si="26"/>
        <v>108000</v>
      </c>
      <c r="K76" s="61" t="s">
        <v>754</v>
      </c>
    </row>
    <row r="77" spans="1:11" ht="26.25" customHeight="1">
      <c r="A77" s="61" t="s">
        <v>751</v>
      </c>
      <c r="B77" s="61" t="s">
        <v>739</v>
      </c>
      <c r="C77" s="61">
        <v>9000</v>
      </c>
      <c r="D77" s="61" t="s">
        <v>264</v>
      </c>
      <c r="E77" s="61">
        <v>859</v>
      </c>
      <c r="F77" s="61">
        <v>868</v>
      </c>
      <c r="G77" s="65">
        <f t="shared" si="20"/>
        <v>81000</v>
      </c>
      <c r="H77" s="66">
        <f t="shared" si="24"/>
        <v>9</v>
      </c>
      <c r="I77" s="66">
        <f t="shared" si="25"/>
        <v>1.0477299185098952</v>
      </c>
      <c r="J77" s="67">
        <f t="shared" si="26"/>
        <v>81000</v>
      </c>
      <c r="K77" s="61" t="s">
        <v>751</v>
      </c>
    </row>
    <row r="78" spans="1:11" ht="26.25" customHeight="1">
      <c r="A78" s="61" t="s">
        <v>752</v>
      </c>
      <c r="B78" s="61" t="s">
        <v>215</v>
      </c>
      <c r="C78" s="61">
        <v>3000</v>
      </c>
      <c r="D78" s="61" t="s">
        <v>264</v>
      </c>
      <c r="E78" s="61">
        <v>2080</v>
      </c>
      <c r="F78" s="61">
        <v>2133</v>
      </c>
      <c r="G78" s="65">
        <f t="shared" si="20"/>
        <v>159000</v>
      </c>
      <c r="H78" s="66">
        <f t="shared" si="24"/>
        <v>53</v>
      </c>
      <c r="I78" s="66">
        <f t="shared" si="25"/>
        <v>2.548076923076923</v>
      </c>
      <c r="J78" s="67">
        <f t="shared" si="26"/>
        <v>159000</v>
      </c>
      <c r="K78" s="61" t="s">
        <v>753</v>
      </c>
    </row>
    <row r="79" spans="1:11" ht="26.25" customHeight="1">
      <c r="A79" s="61" t="s">
        <v>749</v>
      </c>
      <c r="B79" s="61" t="s">
        <v>704</v>
      </c>
      <c r="C79" s="61">
        <v>4800</v>
      </c>
      <c r="D79" s="61" t="s">
        <v>264</v>
      </c>
      <c r="E79" s="61">
        <v>1033</v>
      </c>
      <c r="F79" s="61">
        <v>1055</v>
      </c>
      <c r="G79" s="65">
        <f t="shared" si="20"/>
        <v>105600</v>
      </c>
      <c r="H79" s="66">
        <f t="shared" si="24"/>
        <v>22</v>
      </c>
      <c r="I79" s="66">
        <f t="shared" si="25"/>
        <v>2.1297192642787994</v>
      </c>
      <c r="J79" s="67">
        <f t="shared" si="26"/>
        <v>105600</v>
      </c>
      <c r="K79" s="66" t="s">
        <v>750</v>
      </c>
    </row>
    <row r="80" spans="1:11" ht="26.25" customHeight="1">
      <c r="A80" s="70"/>
      <c r="B80" s="70"/>
      <c r="C80" s="71"/>
      <c r="D80" s="70"/>
      <c r="E80" s="70"/>
      <c r="F80" s="73"/>
      <c r="G80" s="74"/>
      <c r="H80" s="75"/>
      <c r="I80" s="75" t="s">
        <v>550</v>
      </c>
      <c r="J80" s="77">
        <f>SUM(J72:J79)</f>
        <v>722600</v>
      </c>
      <c r="K80" s="76"/>
    </row>
    <row r="81" spans="1:11" ht="26.25" customHeight="1">
      <c r="A81" s="61" t="s">
        <v>747</v>
      </c>
      <c r="B81" s="61" t="s">
        <v>165</v>
      </c>
      <c r="C81" s="61">
        <v>7200</v>
      </c>
      <c r="D81" s="61" t="s">
        <v>264</v>
      </c>
      <c r="E81" s="61">
        <v>740</v>
      </c>
      <c r="F81" s="61">
        <v>760</v>
      </c>
      <c r="G81" s="65">
        <f t="shared" si="20"/>
        <v>144000</v>
      </c>
      <c r="H81" s="66">
        <f aca="true" t="shared" si="27" ref="H81:H86">(G81)/C81</f>
        <v>20</v>
      </c>
      <c r="I81" s="66">
        <f aca="true" t="shared" si="28" ref="I81:I86">H81/E81*100</f>
        <v>2.7027027027027026</v>
      </c>
      <c r="J81" s="67">
        <f aca="true" t="shared" si="29" ref="J81:J86">H81*C81</f>
        <v>144000</v>
      </c>
      <c r="K81" s="61" t="s">
        <v>748</v>
      </c>
    </row>
    <row r="82" spans="1:11" ht="26.25" customHeight="1">
      <c r="A82" s="61" t="s">
        <v>746</v>
      </c>
      <c r="B82" s="61" t="s">
        <v>704</v>
      </c>
      <c r="C82" s="61">
        <v>4800</v>
      </c>
      <c r="D82" s="61" t="s">
        <v>262</v>
      </c>
      <c r="E82" s="61">
        <v>1000</v>
      </c>
      <c r="F82" s="61">
        <v>988</v>
      </c>
      <c r="G82" s="65">
        <f t="shared" si="20"/>
        <v>57600</v>
      </c>
      <c r="H82" s="66">
        <f t="shared" si="27"/>
        <v>12</v>
      </c>
      <c r="I82" s="66">
        <f t="shared" si="28"/>
        <v>1.2</v>
      </c>
      <c r="J82" s="67">
        <f t="shared" si="29"/>
        <v>57600</v>
      </c>
      <c r="K82" s="61" t="s">
        <v>746</v>
      </c>
    </row>
    <row r="83" spans="1:11" ht="26.25" customHeight="1">
      <c r="A83" s="61" t="s">
        <v>744</v>
      </c>
      <c r="B83" s="61" t="s">
        <v>6</v>
      </c>
      <c r="C83" s="61">
        <v>18000</v>
      </c>
      <c r="D83" s="61" t="s">
        <v>262</v>
      </c>
      <c r="E83" s="61">
        <v>284</v>
      </c>
      <c r="F83" s="61">
        <v>279</v>
      </c>
      <c r="G83" s="65">
        <f t="shared" si="20"/>
        <v>90000</v>
      </c>
      <c r="H83" s="66">
        <f t="shared" si="27"/>
        <v>5</v>
      </c>
      <c r="I83" s="66">
        <f t="shared" si="28"/>
        <v>1.7605633802816902</v>
      </c>
      <c r="J83" s="67">
        <f t="shared" si="29"/>
        <v>90000</v>
      </c>
      <c r="K83" s="61" t="s">
        <v>745</v>
      </c>
    </row>
    <row r="84" spans="1:11" ht="26.25" customHeight="1">
      <c r="A84" s="61" t="s">
        <v>742</v>
      </c>
      <c r="B84" s="61" t="s">
        <v>704</v>
      </c>
      <c r="C84" s="61">
        <v>4800</v>
      </c>
      <c r="D84" s="61" t="s">
        <v>264</v>
      </c>
      <c r="E84" s="61">
        <v>998</v>
      </c>
      <c r="F84" s="61">
        <v>1022</v>
      </c>
      <c r="G84" s="65">
        <f t="shared" si="20"/>
        <v>115200</v>
      </c>
      <c r="H84" s="66">
        <f t="shared" si="27"/>
        <v>24</v>
      </c>
      <c r="I84" s="66">
        <f t="shared" si="28"/>
        <v>2.404809619238477</v>
      </c>
      <c r="J84" s="67">
        <f t="shared" si="29"/>
        <v>115200</v>
      </c>
      <c r="K84" s="61" t="s">
        <v>743</v>
      </c>
    </row>
    <row r="85" spans="1:11" ht="26.25" customHeight="1">
      <c r="A85" s="61" t="s">
        <v>740</v>
      </c>
      <c r="B85" s="61" t="s">
        <v>55</v>
      </c>
      <c r="C85" s="61">
        <v>3600</v>
      </c>
      <c r="D85" s="61" t="s">
        <v>264</v>
      </c>
      <c r="E85" s="61">
        <v>1348</v>
      </c>
      <c r="F85" s="61">
        <v>1370</v>
      </c>
      <c r="G85" s="65">
        <f t="shared" si="20"/>
        <v>79200</v>
      </c>
      <c r="H85" s="66">
        <f t="shared" si="27"/>
        <v>22</v>
      </c>
      <c r="I85" s="66">
        <f t="shared" si="28"/>
        <v>1.6320474777448073</v>
      </c>
      <c r="J85" s="67">
        <f t="shared" si="29"/>
        <v>79200</v>
      </c>
      <c r="K85" s="61" t="s">
        <v>741</v>
      </c>
    </row>
    <row r="86" spans="1:11" ht="26.25" customHeight="1">
      <c r="A86" s="61" t="s">
        <v>738</v>
      </c>
      <c r="B86" s="61" t="s">
        <v>739</v>
      </c>
      <c r="C86" s="61">
        <v>9000</v>
      </c>
      <c r="D86" s="61" t="s">
        <v>264</v>
      </c>
      <c r="E86" s="61">
        <v>800</v>
      </c>
      <c r="F86" s="61">
        <v>819</v>
      </c>
      <c r="G86" s="65">
        <f t="shared" si="20"/>
        <v>171000</v>
      </c>
      <c r="H86" s="66">
        <f t="shared" si="27"/>
        <v>19</v>
      </c>
      <c r="I86" s="66">
        <f t="shared" si="28"/>
        <v>2.375</v>
      </c>
      <c r="J86" s="67">
        <f t="shared" si="29"/>
        <v>171000</v>
      </c>
      <c r="K86" s="66" t="s">
        <v>738</v>
      </c>
    </row>
    <row r="87" spans="1:11" ht="26.25" customHeight="1">
      <c r="A87" s="70"/>
      <c r="B87" s="70"/>
      <c r="C87" s="71"/>
      <c r="D87" s="70"/>
      <c r="E87" s="70"/>
      <c r="F87" s="73"/>
      <c r="G87" s="74"/>
      <c r="H87" s="75"/>
      <c r="I87" s="75" t="s">
        <v>550</v>
      </c>
      <c r="J87" s="77">
        <f>SUM(J81:J86)</f>
        <v>657000</v>
      </c>
      <c r="K87" s="76"/>
    </row>
    <row r="88" spans="1:11" ht="26.25" customHeight="1">
      <c r="A88" s="61" t="s">
        <v>737</v>
      </c>
      <c r="B88" s="61" t="s">
        <v>704</v>
      </c>
      <c r="C88" s="61">
        <v>4800</v>
      </c>
      <c r="D88" s="61" t="s">
        <v>262</v>
      </c>
      <c r="E88" s="61">
        <v>1100</v>
      </c>
      <c r="F88" s="61">
        <v>1064</v>
      </c>
      <c r="G88" s="65">
        <f t="shared" si="20"/>
        <v>172800</v>
      </c>
      <c r="H88" s="66">
        <f>(G88)/C88</f>
        <v>36</v>
      </c>
      <c r="I88" s="66">
        <f>H88/E88*100</f>
        <v>3.272727272727273</v>
      </c>
      <c r="J88" s="67">
        <f>H88*C88</f>
        <v>172800</v>
      </c>
      <c r="K88" s="61" t="s">
        <v>736</v>
      </c>
    </row>
    <row r="89" spans="1:11" ht="26.25" customHeight="1">
      <c r="A89" s="61" t="s">
        <v>726</v>
      </c>
      <c r="B89" s="61" t="s">
        <v>165</v>
      </c>
      <c r="C89" s="61">
        <v>7200</v>
      </c>
      <c r="D89" s="61" t="s">
        <v>262</v>
      </c>
      <c r="E89" s="61">
        <v>748</v>
      </c>
      <c r="F89" s="61">
        <v>725</v>
      </c>
      <c r="G89" s="65">
        <f t="shared" si="20"/>
        <v>165600</v>
      </c>
      <c r="H89" s="66">
        <f>(G89)/C89</f>
        <v>23</v>
      </c>
      <c r="I89" s="66">
        <f>H89/E89*100</f>
        <v>3.074866310160428</v>
      </c>
      <c r="J89" s="67">
        <f>H89*C89</f>
        <v>165600</v>
      </c>
      <c r="K89" s="61" t="s">
        <v>735</v>
      </c>
    </row>
    <row r="90" spans="1:11" ht="26.25" customHeight="1">
      <c r="A90" s="61" t="s">
        <v>725</v>
      </c>
      <c r="B90" s="61" t="s">
        <v>6</v>
      </c>
      <c r="C90" s="61">
        <v>18000</v>
      </c>
      <c r="D90" s="61" t="s">
        <v>264</v>
      </c>
      <c r="E90" s="61">
        <v>310.5</v>
      </c>
      <c r="F90" s="61">
        <v>322</v>
      </c>
      <c r="G90" s="65">
        <f t="shared" si="20"/>
        <v>207000</v>
      </c>
      <c r="H90" s="66">
        <f aca="true" t="shared" si="30" ref="H90:H97">(G90)/C90</f>
        <v>11.5</v>
      </c>
      <c r="I90" s="66">
        <f aca="true" t="shared" si="31" ref="I90:I97">H90/E90*100</f>
        <v>3.7037037037037033</v>
      </c>
      <c r="J90" s="67">
        <f aca="true" t="shared" si="32" ref="J90:J97">H90*C90</f>
        <v>207000</v>
      </c>
      <c r="K90" s="61" t="s">
        <v>726</v>
      </c>
    </row>
    <row r="91" spans="1:11" ht="26.25" customHeight="1">
      <c r="A91" s="61" t="s">
        <v>727</v>
      </c>
      <c r="B91" s="61" t="s">
        <v>208</v>
      </c>
      <c r="C91" s="61">
        <v>4800</v>
      </c>
      <c r="D91" s="61" t="s">
        <v>264</v>
      </c>
      <c r="E91" s="61">
        <v>1051</v>
      </c>
      <c r="F91" s="61">
        <v>1066</v>
      </c>
      <c r="G91" s="65">
        <f t="shared" si="20"/>
        <v>72000</v>
      </c>
      <c r="H91" s="66">
        <f t="shared" si="30"/>
        <v>15</v>
      </c>
      <c r="I91" s="66">
        <f t="shared" si="31"/>
        <v>1.4272121788772598</v>
      </c>
      <c r="J91" s="67">
        <f t="shared" si="32"/>
        <v>72000</v>
      </c>
      <c r="K91" s="61" t="s">
        <v>728</v>
      </c>
    </row>
    <row r="92" spans="1:11" ht="26.25" customHeight="1">
      <c r="A92" s="61" t="s">
        <v>729</v>
      </c>
      <c r="B92" s="61" t="s">
        <v>614</v>
      </c>
      <c r="C92" s="61">
        <v>2100</v>
      </c>
      <c r="D92" s="61" t="s">
        <v>264</v>
      </c>
      <c r="E92" s="61">
        <v>1921</v>
      </c>
      <c r="F92" s="61">
        <v>1900</v>
      </c>
      <c r="G92" s="65">
        <f t="shared" si="20"/>
        <v>-44100</v>
      </c>
      <c r="H92" s="66">
        <f t="shared" si="30"/>
        <v>-21</v>
      </c>
      <c r="I92" s="66">
        <f t="shared" si="31"/>
        <v>-1.0931806350858928</v>
      </c>
      <c r="J92" s="67">
        <f t="shared" si="32"/>
        <v>-44100</v>
      </c>
      <c r="K92" s="61" t="s">
        <v>729</v>
      </c>
    </row>
    <row r="93" spans="1:11" ht="26.25" customHeight="1">
      <c r="A93" s="61" t="s">
        <v>730</v>
      </c>
      <c r="B93" s="61" t="s">
        <v>731</v>
      </c>
      <c r="C93" s="61">
        <v>7800</v>
      </c>
      <c r="D93" s="61" t="s">
        <v>264</v>
      </c>
      <c r="E93" s="61">
        <v>611</v>
      </c>
      <c r="F93" s="61">
        <v>608</v>
      </c>
      <c r="G93" s="65">
        <f t="shared" si="20"/>
        <v>-23400</v>
      </c>
      <c r="H93" s="66">
        <f t="shared" si="30"/>
        <v>-3</v>
      </c>
      <c r="I93" s="66">
        <f t="shared" si="31"/>
        <v>-0.4909983633387889</v>
      </c>
      <c r="J93" s="67">
        <f t="shared" si="32"/>
        <v>-23400</v>
      </c>
      <c r="K93" s="61" t="s">
        <v>732</v>
      </c>
    </row>
    <row r="94" spans="1:11" ht="26.25" customHeight="1">
      <c r="A94" s="61" t="s">
        <v>734</v>
      </c>
      <c r="B94" s="61" t="s">
        <v>581</v>
      </c>
      <c r="C94" s="61">
        <v>10500</v>
      </c>
      <c r="D94" s="61" t="s">
        <v>264</v>
      </c>
      <c r="E94" s="61">
        <v>342.5</v>
      </c>
      <c r="F94" s="61">
        <v>336.5</v>
      </c>
      <c r="G94" s="65">
        <f t="shared" si="20"/>
        <v>-63000</v>
      </c>
      <c r="H94" s="66">
        <f t="shared" si="30"/>
        <v>-6</v>
      </c>
      <c r="I94" s="66">
        <f t="shared" si="31"/>
        <v>-1.7518248175182483</v>
      </c>
      <c r="J94" s="67">
        <f t="shared" si="32"/>
        <v>-63000</v>
      </c>
      <c r="K94" s="61" t="s">
        <v>733</v>
      </c>
    </row>
    <row r="95" spans="1:11" ht="26.25" customHeight="1">
      <c r="A95" s="61" t="s">
        <v>722</v>
      </c>
      <c r="B95" s="61" t="s">
        <v>614</v>
      </c>
      <c r="C95" s="61">
        <v>2100</v>
      </c>
      <c r="D95" s="61" t="s">
        <v>264</v>
      </c>
      <c r="E95" s="61">
        <v>1990</v>
      </c>
      <c r="F95" s="61">
        <v>1985</v>
      </c>
      <c r="G95" s="65">
        <f t="shared" si="20"/>
        <v>-10500</v>
      </c>
      <c r="H95" s="66">
        <f t="shared" si="30"/>
        <v>-5</v>
      </c>
      <c r="I95" s="66">
        <f t="shared" si="31"/>
        <v>-0.25125628140703515</v>
      </c>
      <c r="J95" s="67">
        <f t="shared" si="32"/>
        <v>-10500</v>
      </c>
      <c r="K95" s="61" t="s">
        <v>733</v>
      </c>
    </row>
    <row r="96" spans="1:11" ht="26.25" customHeight="1">
      <c r="A96" s="61" t="s">
        <v>724</v>
      </c>
      <c r="B96" s="61" t="s">
        <v>723</v>
      </c>
      <c r="C96" s="61">
        <v>15000</v>
      </c>
      <c r="D96" s="61" t="s">
        <v>264</v>
      </c>
      <c r="E96" s="61">
        <v>356</v>
      </c>
      <c r="F96" s="61">
        <v>353.8</v>
      </c>
      <c r="G96" s="65">
        <f t="shared" si="20"/>
        <v>-32999.99999999983</v>
      </c>
      <c r="H96" s="66">
        <f t="shared" si="30"/>
        <v>-2.1999999999999886</v>
      </c>
      <c r="I96" s="66">
        <f t="shared" si="31"/>
        <v>-0.6179775280898845</v>
      </c>
      <c r="J96" s="67">
        <f t="shared" si="32"/>
        <v>-32999.99999999983</v>
      </c>
      <c r="K96" s="61" t="s">
        <v>722</v>
      </c>
    </row>
    <row r="97" spans="1:11" ht="26.25" customHeight="1">
      <c r="A97" s="61" t="s">
        <v>720</v>
      </c>
      <c r="B97" s="61" t="s">
        <v>55</v>
      </c>
      <c r="C97" s="61">
        <v>3600</v>
      </c>
      <c r="D97" s="61" t="s">
        <v>264</v>
      </c>
      <c r="E97" s="61">
        <v>1478</v>
      </c>
      <c r="F97" s="61">
        <v>1498.5</v>
      </c>
      <c r="G97" s="65">
        <f t="shared" si="20"/>
        <v>73800</v>
      </c>
      <c r="H97" s="66">
        <f t="shared" si="30"/>
        <v>20.5</v>
      </c>
      <c r="I97" s="66">
        <f t="shared" si="31"/>
        <v>1.3870094722598105</v>
      </c>
      <c r="J97" s="67">
        <f t="shared" si="32"/>
        <v>73800</v>
      </c>
      <c r="K97" s="66" t="s">
        <v>720</v>
      </c>
    </row>
    <row r="98" spans="1:11" ht="26.25" customHeight="1">
      <c r="A98" s="70"/>
      <c r="B98" s="70"/>
      <c r="C98" s="71"/>
      <c r="D98" s="70"/>
      <c r="E98" s="70"/>
      <c r="F98" s="73"/>
      <c r="G98" s="74"/>
      <c r="H98" s="75"/>
      <c r="I98" s="75" t="s">
        <v>550</v>
      </c>
      <c r="J98" s="77">
        <f>SUM(J88:J97)</f>
        <v>517200.0000000002</v>
      </c>
      <c r="K98" s="76"/>
    </row>
    <row r="99" spans="1:11" ht="26.25" customHeight="1">
      <c r="A99" s="61" t="s">
        <v>719</v>
      </c>
      <c r="B99" s="61" t="s">
        <v>581</v>
      </c>
      <c r="C99" s="61">
        <v>10500</v>
      </c>
      <c r="D99" s="61" t="s">
        <v>264</v>
      </c>
      <c r="E99" s="61">
        <v>335.5</v>
      </c>
      <c r="F99" s="61">
        <v>340.2</v>
      </c>
      <c r="G99" s="65">
        <f aca="true" t="shared" si="33" ref="G99:G118">(IF($D99="SHORT",$E99-$F99,IF($D99="LONG",$F99-$E99)))*$C99</f>
        <v>49349.99999999988</v>
      </c>
      <c r="H99" s="66">
        <f>(G99)/C99</f>
        <v>4.699999999999989</v>
      </c>
      <c r="I99" s="66">
        <f>H99/E99*100</f>
        <v>1.4008941877794303</v>
      </c>
      <c r="J99" s="67">
        <f>H99*C99</f>
        <v>49349.99999999988</v>
      </c>
      <c r="K99" s="61" t="s">
        <v>721</v>
      </c>
    </row>
    <row r="100" spans="1:11" ht="26.25" customHeight="1">
      <c r="A100" s="61" t="s">
        <v>719</v>
      </c>
      <c r="B100" s="61" t="s">
        <v>661</v>
      </c>
      <c r="C100" s="61">
        <v>7200</v>
      </c>
      <c r="D100" s="61" t="s">
        <v>264</v>
      </c>
      <c r="E100" s="61">
        <v>554</v>
      </c>
      <c r="F100" s="61">
        <v>559</v>
      </c>
      <c r="G100" s="65">
        <f t="shared" si="33"/>
        <v>36000</v>
      </c>
      <c r="H100" s="66">
        <f>(G100)/C100</f>
        <v>5</v>
      </c>
      <c r="I100" s="66">
        <f>H100/E100*100</f>
        <v>0.9025270758122743</v>
      </c>
      <c r="J100" s="67">
        <f>H100*C100</f>
        <v>36000</v>
      </c>
      <c r="K100" s="61" t="s">
        <v>719</v>
      </c>
    </row>
    <row r="101" spans="1:11" ht="26.25" customHeight="1">
      <c r="A101" s="61" t="s">
        <v>718</v>
      </c>
      <c r="B101" s="61" t="s">
        <v>211</v>
      </c>
      <c r="C101" s="61">
        <v>4800</v>
      </c>
      <c r="D101" s="61" t="s">
        <v>264</v>
      </c>
      <c r="E101" s="61">
        <v>700</v>
      </c>
      <c r="F101" s="61">
        <v>688</v>
      </c>
      <c r="G101" s="65">
        <f t="shared" si="33"/>
        <v>-57600</v>
      </c>
      <c r="H101" s="66">
        <f>(G101)/C101</f>
        <v>-12</v>
      </c>
      <c r="I101" s="66">
        <f>H101/E101*100</f>
        <v>-1.7142857142857144</v>
      </c>
      <c r="J101" s="67">
        <f>H101*C101</f>
        <v>-57600</v>
      </c>
      <c r="K101" s="61" t="s">
        <v>718</v>
      </c>
    </row>
    <row r="102" spans="1:11" ht="26.25" customHeight="1">
      <c r="A102" s="61" t="s">
        <v>717</v>
      </c>
      <c r="B102" s="61" t="s">
        <v>581</v>
      </c>
      <c r="C102" s="61">
        <v>10500</v>
      </c>
      <c r="D102" s="61" t="s">
        <v>264</v>
      </c>
      <c r="E102" s="61">
        <v>317.35</v>
      </c>
      <c r="F102" s="61">
        <v>320.4</v>
      </c>
      <c r="G102" s="65">
        <f t="shared" si="33"/>
        <v>32024.999999999523</v>
      </c>
      <c r="H102" s="66">
        <f aca="true" t="shared" si="34" ref="H102:H107">(G102)/C102</f>
        <v>3.0499999999999545</v>
      </c>
      <c r="I102" s="66">
        <f aca="true" t="shared" si="35" ref="I102:I107">H102/E102*100</f>
        <v>0.9610839766818825</v>
      </c>
      <c r="J102" s="67">
        <f aca="true" t="shared" si="36" ref="J102:J107">H102*C102</f>
        <v>32024.999999999523</v>
      </c>
      <c r="K102" s="61" t="s">
        <v>717</v>
      </c>
    </row>
    <row r="103" spans="1:11" ht="26.25" customHeight="1">
      <c r="A103" s="61" t="s">
        <v>716</v>
      </c>
      <c r="B103" s="61" t="s">
        <v>127</v>
      </c>
      <c r="C103" s="61">
        <v>10500</v>
      </c>
      <c r="D103" s="61" t="s">
        <v>264</v>
      </c>
      <c r="E103" s="61">
        <v>310</v>
      </c>
      <c r="F103" s="61">
        <v>318</v>
      </c>
      <c r="G103" s="65">
        <f t="shared" si="33"/>
        <v>84000</v>
      </c>
      <c r="H103" s="66">
        <f t="shared" si="34"/>
        <v>8</v>
      </c>
      <c r="I103" s="66">
        <f t="shared" si="35"/>
        <v>2.5806451612903225</v>
      </c>
      <c r="J103" s="67">
        <f t="shared" si="36"/>
        <v>84000</v>
      </c>
      <c r="K103" s="61" t="s">
        <v>716</v>
      </c>
    </row>
    <row r="104" spans="1:11" ht="26.25" customHeight="1">
      <c r="A104" s="61" t="s">
        <v>714</v>
      </c>
      <c r="B104" s="61" t="s">
        <v>695</v>
      </c>
      <c r="C104" s="61">
        <v>9000</v>
      </c>
      <c r="D104" s="61" t="s">
        <v>264</v>
      </c>
      <c r="E104" s="61">
        <v>715.6</v>
      </c>
      <c r="F104" s="61">
        <v>729</v>
      </c>
      <c r="G104" s="65">
        <f t="shared" si="33"/>
        <v>120599.9999999998</v>
      </c>
      <c r="H104" s="66">
        <f t="shared" si="34"/>
        <v>13.399999999999977</v>
      </c>
      <c r="I104" s="66">
        <f t="shared" si="35"/>
        <v>1.872554499720511</v>
      </c>
      <c r="J104" s="67">
        <f t="shared" si="36"/>
        <v>120599.9999999998</v>
      </c>
      <c r="K104" s="61" t="s">
        <v>715</v>
      </c>
    </row>
    <row r="105" spans="1:11" ht="26.25" customHeight="1">
      <c r="A105" s="61" t="s">
        <v>713</v>
      </c>
      <c r="B105" s="61" t="s">
        <v>581</v>
      </c>
      <c r="C105" s="61">
        <v>10500</v>
      </c>
      <c r="D105" s="61" t="s">
        <v>264</v>
      </c>
      <c r="E105" s="61">
        <v>294.5</v>
      </c>
      <c r="F105" s="61">
        <v>299.5</v>
      </c>
      <c r="G105" s="65">
        <f t="shared" si="33"/>
        <v>52500</v>
      </c>
      <c r="H105" s="66">
        <f t="shared" si="34"/>
        <v>5</v>
      </c>
      <c r="I105" s="66">
        <f t="shared" si="35"/>
        <v>1.697792869269949</v>
      </c>
      <c r="J105" s="67">
        <f t="shared" si="36"/>
        <v>52500</v>
      </c>
      <c r="K105" s="61" t="s">
        <v>715</v>
      </c>
    </row>
    <row r="106" spans="1:11" ht="26.25" customHeight="1">
      <c r="A106" s="61" t="s">
        <v>712</v>
      </c>
      <c r="B106" s="61" t="s">
        <v>27</v>
      </c>
      <c r="C106" s="61">
        <v>6000</v>
      </c>
      <c r="D106" s="61" t="s">
        <v>264</v>
      </c>
      <c r="E106" s="61">
        <v>675</v>
      </c>
      <c r="F106" s="61">
        <v>707</v>
      </c>
      <c r="G106" s="65">
        <f t="shared" si="33"/>
        <v>192000</v>
      </c>
      <c r="H106" s="66">
        <f t="shared" si="34"/>
        <v>32</v>
      </c>
      <c r="I106" s="66">
        <f t="shared" si="35"/>
        <v>4.7407407407407405</v>
      </c>
      <c r="J106" s="67">
        <f t="shared" si="36"/>
        <v>192000</v>
      </c>
      <c r="K106" s="61" t="s">
        <v>713</v>
      </c>
    </row>
    <row r="107" spans="1:11" ht="26.25" customHeight="1">
      <c r="A107" s="61" t="s">
        <v>710</v>
      </c>
      <c r="B107" s="61" t="s">
        <v>704</v>
      </c>
      <c r="C107" s="61">
        <v>4800</v>
      </c>
      <c r="D107" s="61" t="s">
        <v>264</v>
      </c>
      <c r="E107" s="61">
        <v>944</v>
      </c>
      <c r="F107" s="61">
        <v>917</v>
      </c>
      <c r="G107" s="65">
        <f t="shared" si="33"/>
        <v>-129600</v>
      </c>
      <c r="H107" s="66">
        <f t="shared" si="34"/>
        <v>-27</v>
      </c>
      <c r="I107" s="66">
        <f t="shared" si="35"/>
        <v>-2.860169491525424</v>
      </c>
      <c r="J107" s="67">
        <f t="shared" si="36"/>
        <v>-129600</v>
      </c>
      <c r="K107" s="66" t="s">
        <v>711</v>
      </c>
    </row>
    <row r="108" spans="1:11" ht="26.25" customHeight="1">
      <c r="A108" s="70"/>
      <c r="B108" s="70"/>
      <c r="C108" s="71"/>
      <c r="D108" s="70"/>
      <c r="E108" s="70"/>
      <c r="F108" s="73"/>
      <c r="G108" s="74"/>
      <c r="H108" s="75"/>
      <c r="I108" s="75" t="s">
        <v>550</v>
      </c>
      <c r="J108" s="78">
        <f>SUM(J99:J107)</f>
        <v>379274.9999999992</v>
      </c>
      <c r="K108" s="76"/>
    </row>
    <row r="109" spans="1:11" ht="26.25" customHeight="1">
      <c r="A109" s="61" t="s">
        <v>708</v>
      </c>
      <c r="B109" s="61" t="s">
        <v>704</v>
      </c>
      <c r="C109" s="61">
        <v>4800</v>
      </c>
      <c r="D109" s="61" t="s">
        <v>264</v>
      </c>
      <c r="E109" s="61">
        <v>935</v>
      </c>
      <c r="F109" s="61">
        <v>952</v>
      </c>
      <c r="G109" s="65">
        <f t="shared" si="33"/>
        <v>81600</v>
      </c>
      <c r="H109" s="66">
        <f>(G109)/C109</f>
        <v>17</v>
      </c>
      <c r="I109" s="66">
        <f>H109/E109*100</f>
        <v>1.8181818181818181</v>
      </c>
      <c r="J109" s="67">
        <f>H109*C109</f>
        <v>81600</v>
      </c>
      <c r="K109" s="61" t="s">
        <v>709</v>
      </c>
    </row>
    <row r="110" spans="1:11" ht="26.25" customHeight="1">
      <c r="A110" s="61" t="s">
        <v>707</v>
      </c>
      <c r="B110" s="61" t="s">
        <v>704</v>
      </c>
      <c r="C110" s="61">
        <v>4800</v>
      </c>
      <c r="D110" s="61" t="s">
        <v>264</v>
      </c>
      <c r="E110" s="61">
        <v>876</v>
      </c>
      <c r="F110" s="61">
        <v>900</v>
      </c>
      <c r="G110" s="65">
        <f t="shared" si="33"/>
        <v>115200</v>
      </c>
      <c r="H110" s="66">
        <f>(G110)/C110</f>
        <v>24</v>
      </c>
      <c r="I110" s="66">
        <f>H110/E110*100</f>
        <v>2.73972602739726</v>
      </c>
      <c r="J110" s="67">
        <f>H110*C110</f>
        <v>115200</v>
      </c>
      <c r="K110" s="61" t="s">
        <v>707</v>
      </c>
    </row>
    <row r="111" spans="1:11" ht="26.25" customHeight="1">
      <c r="A111" s="61" t="s">
        <v>706</v>
      </c>
      <c r="B111" s="61" t="s">
        <v>695</v>
      </c>
      <c r="C111" s="61">
        <v>9000</v>
      </c>
      <c r="D111" s="61" t="s">
        <v>262</v>
      </c>
      <c r="E111" s="61">
        <v>735</v>
      </c>
      <c r="F111" s="61">
        <v>716</v>
      </c>
      <c r="G111" s="65">
        <f t="shared" si="33"/>
        <v>171000</v>
      </c>
      <c r="H111" s="66">
        <f>(G111)/C111</f>
        <v>19</v>
      </c>
      <c r="I111" s="66">
        <f>H111/E111*100</f>
        <v>2.585034013605442</v>
      </c>
      <c r="J111" s="67">
        <f>H111*C111</f>
        <v>171000</v>
      </c>
      <c r="K111" s="66" t="s">
        <v>706</v>
      </c>
    </row>
    <row r="112" spans="1:11" ht="26.25" customHeight="1">
      <c r="A112" s="70"/>
      <c r="B112" s="70"/>
      <c r="C112" s="71"/>
      <c r="D112" s="70"/>
      <c r="E112" s="70"/>
      <c r="F112" s="73"/>
      <c r="G112" s="74"/>
      <c r="H112" s="75"/>
      <c r="I112" s="75" t="s">
        <v>550</v>
      </c>
      <c r="J112" s="77">
        <f>SUM(J109:J111)</f>
        <v>367800</v>
      </c>
      <c r="K112" s="76"/>
    </row>
    <row r="113" spans="1:11" ht="26.25" customHeight="1">
      <c r="A113" s="61" t="s">
        <v>701</v>
      </c>
      <c r="B113" s="61" t="s">
        <v>27</v>
      </c>
      <c r="C113" s="61">
        <v>12000</v>
      </c>
      <c r="D113" s="61" t="s">
        <v>264</v>
      </c>
      <c r="E113" s="61">
        <v>713</v>
      </c>
      <c r="F113" s="61">
        <v>723</v>
      </c>
      <c r="G113" s="65">
        <f t="shared" si="33"/>
        <v>120000</v>
      </c>
      <c r="H113" s="66">
        <f aca="true" t="shared" si="37" ref="H113:H118">(G113)/C113</f>
        <v>10</v>
      </c>
      <c r="I113" s="66">
        <f aca="true" t="shared" si="38" ref="I113:I118">H113/E113*100</f>
        <v>1.402524544179523</v>
      </c>
      <c r="J113" s="67">
        <f aca="true" t="shared" si="39" ref="J113:J118">H113*C113</f>
        <v>120000</v>
      </c>
      <c r="K113" s="61" t="s">
        <v>702</v>
      </c>
    </row>
    <row r="114" spans="1:11" ht="26.25" customHeight="1">
      <c r="A114" s="61" t="s">
        <v>703</v>
      </c>
      <c r="B114" s="61" t="s">
        <v>704</v>
      </c>
      <c r="C114" s="61">
        <v>4800</v>
      </c>
      <c r="D114" s="61" t="s">
        <v>264</v>
      </c>
      <c r="E114" s="61">
        <v>856</v>
      </c>
      <c r="F114" s="61">
        <v>888</v>
      </c>
      <c r="G114" s="65">
        <f t="shared" si="33"/>
        <v>153600</v>
      </c>
      <c r="H114" s="66">
        <f t="shared" si="37"/>
        <v>32</v>
      </c>
      <c r="I114" s="66">
        <f t="shared" si="38"/>
        <v>3.7383177570093453</v>
      </c>
      <c r="J114" s="67">
        <f t="shared" si="39"/>
        <v>153600</v>
      </c>
      <c r="K114" s="61" t="s">
        <v>705</v>
      </c>
    </row>
    <row r="115" spans="1:11" ht="26.25" customHeight="1">
      <c r="A115" s="61" t="s">
        <v>700</v>
      </c>
      <c r="B115" s="61" t="s">
        <v>10</v>
      </c>
      <c r="C115" s="61">
        <v>1500</v>
      </c>
      <c r="D115" s="61" t="s">
        <v>264</v>
      </c>
      <c r="E115" s="61">
        <v>2580</v>
      </c>
      <c r="F115" s="61">
        <v>2630</v>
      </c>
      <c r="G115" s="65">
        <f t="shared" si="33"/>
        <v>75000</v>
      </c>
      <c r="H115" s="66">
        <f t="shared" si="37"/>
        <v>50</v>
      </c>
      <c r="I115" s="66">
        <f t="shared" si="38"/>
        <v>1.937984496124031</v>
      </c>
      <c r="J115" s="67">
        <f t="shared" si="39"/>
        <v>75000</v>
      </c>
      <c r="K115" s="61" t="s">
        <v>701</v>
      </c>
    </row>
    <row r="116" spans="1:11" ht="26.25" customHeight="1">
      <c r="A116" s="61" t="s">
        <v>698</v>
      </c>
      <c r="B116" s="61" t="s">
        <v>27</v>
      </c>
      <c r="C116" s="61">
        <v>12000</v>
      </c>
      <c r="D116" s="61" t="s">
        <v>264</v>
      </c>
      <c r="E116" s="61">
        <v>692</v>
      </c>
      <c r="F116" s="61">
        <v>705</v>
      </c>
      <c r="G116" s="65">
        <f t="shared" si="33"/>
        <v>156000</v>
      </c>
      <c r="H116" s="66">
        <f t="shared" si="37"/>
        <v>13</v>
      </c>
      <c r="I116" s="66">
        <f t="shared" si="38"/>
        <v>1.8786127167630058</v>
      </c>
      <c r="J116" s="67">
        <f t="shared" si="39"/>
        <v>156000</v>
      </c>
      <c r="K116" s="61" t="s">
        <v>699</v>
      </c>
    </row>
    <row r="117" spans="1:11" ht="26.25" customHeight="1">
      <c r="A117" s="61" t="s">
        <v>697</v>
      </c>
      <c r="B117" s="61" t="s">
        <v>696</v>
      </c>
      <c r="C117" s="61">
        <v>12000</v>
      </c>
      <c r="D117" s="61" t="s">
        <v>264</v>
      </c>
      <c r="E117" s="61">
        <v>522</v>
      </c>
      <c r="F117" s="61">
        <v>531</v>
      </c>
      <c r="G117" s="65">
        <f t="shared" si="33"/>
        <v>108000</v>
      </c>
      <c r="H117" s="66">
        <f t="shared" si="37"/>
        <v>9</v>
      </c>
      <c r="I117" s="66">
        <f t="shared" si="38"/>
        <v>1.7241379310344827</v>
      </c>
      <c r="J117" s="67">
        <f t="shared" si="39"/>
        <v>108000</v>
      </c>
      <c r="K117" s="61" t="s">
        <v>697</v>
      </c>
    </row>
    <row r="118" spans="1:11" ht="26.25" customHeight="1">
      <c r="A118" s="61" t="s">
        <v>694</v>
      </c>
      <c r="B118" s="61" t="s">
        <v>695</v>
      </c>
      <c r="C118" s="61">
        <v>9000</v>
      </c>
      <c r="D118" s="61" t="s">
        <v>264</v>
      </c>
      <c r="E118" s="61">
        <v>673.5</v>
      </c>
      <c r="F118" s="61">
        <v>687</v>
      </c>
      <c r="G118" s="65">
        <f t="shared" si="33"/>
        <v>121500</v>
      </c>
      <c r="H118" s="66">
        <f t="shared" si="37"/>
        <v>13.5</v>
      </c>
      <c r="I118" s="66">
        <f t="shared" si="38"/>
        <v>2.0044543429844097</v>
      </c>
      <c r="J118" s="67">
        <f t="shared" si="39"/>
        <v>121500</v>
      </c>
      <c r="K118" s="66" t="s">
        <v>694</v>
      </c>
    </row>
    <row r="119" spans="1:11" ht="26.25" customHeight="1">
      <c r="A119" s="70"/>
      <c r="B119" s="70"/>
      <c r="C119" s="71"/>
      <c r="D119" s="70"/>
      <c r="E119" s="70"/>
      <c r="F119" s="73"/>
      <c r="G119" s="74"/>
      <c r="H119" s="75"/>
      <c r="I119" s="75" t="s">
        <v>550</v>
      </c>
      <c r="J119" s="77">
        <f>SUM(J113:J118)</f>
        <v>734100</v>
      </c>
      <c r="K119" s="76"/>
    </row>
    <row r="120" spans="1:11" ht="26.25" customHeight="1">
      <c r="A120" s="61" t="s">
        <v>686</v>
      </c>
      <c r="B120" s="61" t="s">
        <v>211</v>
      </c>
      <c r="C120" s="61">
        <v>4800</v>
      </c>
      <c r="D120" s="61" t="s">
        <v>262</v>
      </c>
      <c r="E120" s="61">
        <v>742</v>
      </c>
      <c r="F120" s="61">
        <v>710</v>
      </c>
      <c r="G120" s="65">
        <f>(IF($D120="SHORT",$E120-$F120,IF($D120="LONG",$F120-$E120)))*$C120</f>
        <v>153600</v>
      </c>
      <c r="H120" s="66">
        <f>(G120)/C120</f>
        <v>32</v>
      </c>
      <c r="I120" s="66">
        <f>H120/E120*100</f>
        <v>4.31266846361186</v>
      </c>
      <c r="J120" s="67">
        <f>H120*C120</f>
        <v>153600</v>
      </c>
      <c r="K120" s="61" t="s">
        <v>687</v>
      </c>
    </row>
    <row r="121" spans="1:11" ht="26.25" customHeight="1">
      <c r="A121" s="61" t="s">
        <v>688</v>
      </c>
      <c r="B121" s="61" t="s">
        <v>189</v>
      </c>
      <c r="C121" s="61">
        <v>6600</v>
      </c>
      <c r="D121" s="61" t="s">
        <v>264</v>
      </c>
      <c r="E121" s="61">
        <v>719</v>
      </c>
      <c r="F121" s="61">
        <v>734</v>
      </c>
      <c r="G121" s="65">
        <f>(IF($D121="SHORT",$E121-$F121,IF($D121="LONG",$F121-$E121)))*$C121</f>
        <v>99000</v>
      </c>
      <c r="H121" s="66">
        <f>(G121)/C121</f>
        <v>15</v>
      </c>
      <c r="I121" s="66">
        <f>H121/E121*100</f>
        <v>2.086230876216968</v>
      </c>
      <c r="J121" s="67">
        <f>H121*C121</f>
        <v>99000</v>
      </c>
      <c r="K121" s="61" t="s">
        <v>689</v>
      </c>
    </row>
    <row r="122" spans="1:11" ht="26.25" customHeight="1">
      <c r="A122" s="61" t="s">
        <v>692</v>
      </c>
      <c r="B122" s="61" t="s">
        <v>661</v>
      </c>
      <c r="C122" s="61">
        <v>7200</v>
      </c>
      <c r="D122" s="61" t="s">
        <v>264</v>
      </c>
      <c r="E122" s="61">
        <v>500</v>
      </c>
      <c r="F122" s="61">
        <v>513</v>
      </c>
      <c r="G122" s="65">
        <f aca="true" t="shared" si="40" ref="G122:G214">(IF($D122="SHORT",$E122-$F122,IF($D122="LONG",$F122-$E122)))*$C122</f>
        <v>93600</v>
      </c>
      <c r="H122" s="66">
        <f>(G122)/C122</f>
        <v>13</v>
      </c>
      <c r="I122" s="66">
        <f>H122/E122*100</f>
        <v>2.6</v>
      </c>
      <c r="J122" s="67">
        <f>H122*C122</f>
        <v>93600</v>
      </c>
      <c r="K122" s="61" t="s">
        <v>693</v>
      </c>
    </row>
    <row r="123" spans="1:11" ht="26.25" customHeight="1">
      <c r="A123" s="61" t="s">
        <v>690</v>
      </c>
      <c r="B123" s="61" t="s">
        <v>189</v>
      </c>
      <c r="C123" s="61">
        <v>6600</v>
      </c>
      <c r="D123" s="61" t="s">
        <v>264</v>
      </c>
      <c r="E123" s="61">
        <v>691</v>
      </c>
      <c r="F123" s="61">
        <v>704</v>
      </c>
      <c r="G123" s="65">
        <f t="shared" si="40"/>
        <v>85800</v>
      </c>
      <c r="H123" s="66">
        <f>(G123)/C123</f>
        <v>13</v>
      </c>
      <c r="I123" s="66">
        <f>H123/E123*100</f>
        <v>1.881331403762663</v>
      </c>
      <c r="J123" s="67">
        <f>H123*C123</f>
        <v>85800</v>
      </c>
      <c r="K123" s="61" t="s">
        <v>691</v>
      </c>
    </row>
    <row r="124" spans="1:11" ht="26.25" customHeight="1">
      <c r="A124" s="61" t="s">
        <v>684</v>
      </c>
      <c r="B124" s="61" t="s">
        <v>685</v>
      </c>
      <c r="C124" s="61">
        <v>12000</v>
      </c>
      <c r="D124" s="61" t="s">
        <v>264</v>
      </c>
      <c r="E124" s="61">
        <v>525</v>
      </c>
      <c r="F124" s="61">
        <v>539</v>
      </c>
      <c r="G124" s="65">
        <f t="shared" si="40"/>
        <v>168000</v>
      </c>
      <c r="H124" s="66">
        <f>(G124)/C124</f>
        <v>14</v>
      </c>
      <c r="I124" s="66">
        <f>H124/E124*100</f>
        <v>2.666666666666667</v>
      </c>
      <c r="J124" s="67">
        <f>H124*C124</f>
        <v>168000</v>
      </c>
      <c r="K124" s="66" t="s">
        <v>683</v>
      </c>
    </row>
    <row r="125" spans="1:11" ht="26.25" customHeight="1">
      <c r="A125" s="70"/>
      <c r="B125" s="70"/>
      <c r="C125" s="71"/>
      <c r="D125" s="70"/>
      <c r="E125" s="70"/>
      <c r="F125" s="73"/>
      <c r="G125" s="74"/>
      <c r="H125" s="75"/>
      <c r="I125" s="75" t="s">
        <v>550</v>
      </c>
      <c r="J125" s="77">
        <f>SUM(J120:J124)</f>
        <v>600000</v>
      </c>
      <c r="K125" s="76"/>
    </row>
    <row r="126" spans="1:11" ht="26.25" customHeight="1">
      <c r="A126" s="61" t="s">
        <v>681</v>
      </c>
      <c r="B126" s="61" t="s">
        <v>211</v>
      </c>
      <c r="C126" s="61">
        <v>4800</v>
      </c>
      <c r="D126" s="61" t="s">
        <v>264</v>
      </c>
      <c r="E126" s="61">
        <v>729.6</v>
      </c>
      <c r="F126" s="61">
        <v>744</v>
      </c>
      <c r="G126" s="65">
        <f t="shared" si="40"/>
        <v>69119.99999999988</v>
      </c>
      <c r="H126" s="66">
        <f>(G126)/C126</f>
        <v>14.399999999999975</v>
      </c>
      <c r="I126" s="66">
        <f>H126/E126*100</f>
        <v>1.9736842105263122</v>
      </c>
      <c r="J126" s="67">
        <f>H126*C126</f>
        <v>69119.99999999988</v>
      </c>
      <c r="K126" s="66" t="s">
        <v>682</v>
      </c>
    </row>
    <row r="127" spans="1:11" ht="26.25" customHeight="1">
      <c r="A127" s="61" t="s">
        <v>679</v>
      </c>
      <c r="B127" s="61" t="s">
        <v>155</v>
      </c>
      <c r="C127" s="61">
        <v>9000</v>
      </c>
      <c r="D127" s="61" t="s">
        <v>264</v>
      </c>
      <c r="E127" s="61">
        <v>754</v>
      </c>
      <c r="F127" s="61">
        <v>770</v>
      </c>
      <c r="G127" s="65">
        <f t="shared" si="40"/>
        <v>144000</v>
      </c>
      <c r="H127" s="66">
        <f aca="true" t="shared" si="41" ref="H127:H132">(G127)/C127</f>
        <v>16</v>
      </c>
      <c r="I127" s="66">
        <f aca="true" t="shared" si="42" ref="I127:I132">H127/E127*100</f>
        <v>2.122015915119363</v>
      </c>
      <c r="J127" s="67">
        <f aca="true" t="shared" si="43" ref="J127:J132">H127*C127</f>
        <v>144000</v>
      </c>
      <c r="K127" s="66" t="s">
        <v>680</v>
      </c>
    </row>
    <row r="128" spans="1:11" ht="26.25" customHeight="1">
      <c r="A128" s="61" t="s">
        <v>677</v>
      </c>
      <c r="B128" s="61" t="s">
        <v>584</v>
      </c>
      <c r="C128" s="61">
        <v>12000</v>
      </c>
      <c r="D128" s="61" t="s">
        <v>264</v>
      </c>
      <c r="E128" s="61">
        <v>264</v>
      </c>
      <c r="F128" s="61">
        <v>273</v>
      </c>
      <c r="G128" s="65">
        <f t="shared" si="40"/>
        <v>108000</v>
      </c>
      <c r="H128" s="66">
        <f t="shared" si="41"/>
        <v>9</v>
      </c>
      <c r="I128" s="66">
        <f t="shared" si="42"/>
        <v>3.4090909090909087</v>
      </c>
      <c r="J128" s="67">
        <f t="shared" si="43"/>
        <v>108000</v>
      </c>
      <c r="K128" s="66" t="s">
        <v>678</v>
      </c>
    </row>
    <row r="129" spans="1:11" ht="26.25" customHeight="1">
      <c r="A129" s="61" t="s">
        <v>676</v>
      </c>
      <c r="B129" s="61" t="s">
        <v>215</v>
      </c>
      <c r="C129" s="61">
        <v>3000</v>
      </c>
      <c r="D129" s="61" t="s">
        <v>264</v>
      </c>
      <c r="E129" s="61">
        <v>1320</v>
      </c>
      <c r="F129" s="61">
        <v>1366</v>
      </c>
      <c r="G129" s="65">
        <f t="shared" si="40"/>
        <v>138000</v>
      </c>
      <c r="H129" s="66">
        <f t="shared" si="41"/>
        <v>46</v>
      </c>
      <c r="I129" s="66">
        <f t="shared" si="42"/>
        <v>3.4848484848484853</v>
      </c>
      <c r="J129" s="67">
        <f t="shared" si="43"/>
        <v>138000</v>
      </c>
      <c r="K129" s="66" t="s">
        <v>676</v>
      </c>
    </row>
    <row r="130" spans="1:11" ht="26.25" customHeight="1">
      <c r="A130" s="61" t="s">
        <v>675</v>
      </c>
      <c r="B130" s="61" t="s">
        <v>211</v>
      </c>
      <c r="C130" s="61">
        <v>4800</v>
      </c>
      <c r="D130" s="61" t="s">
        <v>262</v>
      </c>
      <c r="E130" s="61">
        <v>716.7</v>
      </c>
      <c r="F130" s="61">
        <v>697.8</v>
      </c>
      <c r="G130" s="65">
        <f t="shared" si="40"/>
        <v>90720.00000000044</v>
      </c>
      <c r="H130" s="66">
        <f t="shared" si="41"/>
        <v>18.90000000000009</v>
      </c>
      <c r="I130" s="66">
        <f t="shared" si="42"/>
        <v>2.637086647132704</v>
      </c>
      <c r="J130" s="67">
        <f t="shared" si="43"/>
        <v>90720.00000000044</v>
      </c>
      <c r="K130" s="66" t="s">
        <v>675</v>
      </c>
    </row>
    <row r="131" spans="1:11" ht="26.25" customHeight="1">
      <c r="A131" s="61" t="s">
        <v>674</v>
      </c>
      <c r="B131" s="61" t="s">
        <v>27</v>
      </c>
      <c r="C131" s="61">
        <v>12000</v>
      </c>
      <c r="D131" s="61" t="s">
        <v>264</v>
      </c>
      <c r="E131" s="61">
        <v>615</v>
      </c>
      <c r="F131" s="61">
        <v>625</v>
      </c>
      <c r="G131" s="65">
        <f t="shared" si="40"/>
        <v>120000</v>
      </c>
      <c r="H131" s="66">
        <f t="shared" si="41"/>
        <v>10</v>
      </c>
      <c r="I131" s="66">
        <f t="shared" si="42"/>
        <v>1.6260162601626018</v>
      </c>
      <c r="J131" s="67">
        <f t="shared" si="43"/>
        <v>120000</v>
      </c>
      <c r="K131" s="66" t="s">
        <v>674</v>
      </c>
    </row>
    <row r="132" spans="1:11" ht="26.25" customHeight="1">
      <c r="A132" s="61" t="s">
        <v>673</v>
      </c>
      <c r="B132" s="61" t="s">
        <v>363</v>
      </c>
      <c r="C132" s="61">
        <v>1500</v>
      </c>
      <c r="D132" s="61" t="s">
        <v>264</v>
      </c>
      <c r="E132" s="61">
        <v>2886</v>
      </c>
      <c r="F132" s="61">
        <v>2945</v>
      </c>
      <c r="G132" s="65">
        <f t="shared" si="40"/>
        <v>88500</v>
      </c>
      <c r="H132" s="66">
        <f t="shared" si="41"/>
        <v>59</v>
      </c>
      <c r="I132" s="66">
        <f t="shared" si="42"/>
        <v>2.044352044352044</v>
      </c>
      <c r="J132" s="67">
        <f t="shared" si="43"/>
        <v>88500</v>
      </c>
      <c r="K132" s="66" t="s">
        <v>674</v>
      </c>
    </row>
    <row r="133" spans="1:11" ht="26.25" customHeight="1">
      <c r="A133" s="70"/>
      <c r="B133" s="70"/>
      <c r="C133" s="71"/>
      <c r="D133" s="70"/>
      <c r="E133" s="70"/>
      <c r="F133" s="73"/>
      <c r="G133" s="74"/>
      <c r="H133" s="75"/>
      <c r="I133" s="75" t="s">
        <v>550</v>
      </c>
      <c r="J133" s="77">
        <f>SUM(J126:J132)</f>
        <v>758340.0000000003</v>
      </c>
      <c r="K133" s="76"/>
    </row>
    <row r="134" spans="1:11" ht="26.25" customHeight="1">
      <c r="A134" s="61" t="s">
        <v>671</v>
      </c>
      <c r="B134" s="61" t="s">
        <v>175</v>
      </c>
      <c r="C134" s="61">
        <v>7200</v>
      </c>
      <c r="D134" s="61" t="s">
        <v>264</v>
      </c>
      <c r="E134" s="61">
        <v>366</v>
      </c>
      <c r="F134" s="61">
        <v>391</v>
      </c>
      <c r="G134" s="65">
        <f t="shared" si="40"/>
        <v>180000</v>
      </c>
      <c r="H134" s="66">
        <f>(G134)/C134</f>
        <v>25</v>
      </c>
      <c r="I134" s="66">
        <f>H134/E134*100</f>
        <v>6.830601092896176</v>
      </c>
      <c r="J134" s="67">
        <f>H134*C134</f>
        <v>180000</v>
      </c>
      <c r="K134" s="66" t="s">
        <v>672</v>
      </c>
    </row>
    <row r="135" spans="1:11" ht="26.25" customHeight="1">
      <c r="A135" s="61" t="s">
        <v>670</v>
      </c>
      <c r="B135" s="61" t="s">
        <v>211</v>
      </c>
      <c r="C135" s="61">
        <v>4800</v>
      </c>
      <c r="D135" s="61" t="s">
        <v>264</v>
      </c>
      <c r="E135" s="61">
        <v>742</v>
      </c>
      <c r="F135" s="61">
        <v>761</v>
      </c>
      <c r="G135" s="65">
        <f t="shared" si="40"/>
        <v>91200</v>
      </c>
      <c r="H135" s="66">
        <f>(G135)/C135</f>
        <v>19</v>
      </c>
      <c r="I135" s="66">
        <f>H135/E135*100</f>
        <v>2.560646900269542</v>
      </c>
      <c r="J135" s="67">
        <f>H135*C135</f>
        <v>91200</v>
      </c>
      <c r="K135" s="66" t="s">
        <v>671</v>
      </c>
    </row>
    <row r="136" spans="1:11" ht="26.25" customHeight="1">
      <c r="A136" s="61" t="s">
        <v>669</v>
      </c>
      <c r="B136" s="61" t="s">
        <v>577</v>
      </c>
      <c r="C136" s="61">
        <v>6000</v>
      </c>
      <c r="D136" s="61" t="s">
        <v>264</v>
      </c>
      <c r="E136" s="61">
        <v>772</v>
      </c>
      <c r="F136" s="61">
        <v>795</v>
      </c>
      <c r="G136" s="65">
        <f t="shared" si="40"/>
        <v>138000</v>
      </c>
      <c r="H136" s="66">
        <f>(G136)/C136</f>
        <v>23</v>
      </c>
      <c r="I136" s="66">
        <f>H136/E136*100</f>
        <v>2.9792746113989637</v>
      </c>
      <c r="J136" s="67">
        <f>H136*C136</f>
        <v>138000</v>
      </c>
      <c r="K136" s="66" t="s">
        <v>670</v>
      </c>
    </row>
    <row r="137" spans="1:11" ht="27.75" customHeight="1">
      <c r="A137" s="61" t="s">
        <v>667</v>
      </c>
      <c r="B137" s="61" t="s">
        <v>175</v>
      </c>
      <c r="C137" s="61">
        <v>7200</v>
      </c>
      <c r="D137" s="61" t="s">
        <v>264</v>
      </c>
      <c r="E137" s="61">
        <v>362.5</v>
      </c>
      <c r="F137" s="61">
        <v>377</v>
      </c>
      <c r="G137" s="65">
        <f t="shared" si="40"/>
        <v>104400</v>
      </c>
      <c r="H137" s="66">
        <f>(G137)/C137</f>
        <v>14.5</v>
      </c>
      <c r="I137" s="66">
        <f>H137/E137*100</f>
        <v>4</v>
      </c>
      <c r="J137" s="67">
        <f>H137*C137</f>
        <v>104400</v>
      </c>
      <c r="K137" s="66" t="s">
        <v>668</v>
      </c>
    </row>
    <row r="138" spans="1:11" ht="26.25" customHeight="1">
      <c r="A138" s="70"/>
      <c r="B138" s="70"/>
      <c r="C138" s="71"/>
      <c r="D138" s="70"/>
      <c r="E138" s="70"/>
      <c r="F138" s="73"/>
      <c r="G138" s="74"/>
      <c r="H138" s="75"/>
      <c r="I138" s="75" t="s">
        <v>550</v>
      </c>
      <c r="J138" s="77">
        <f>SUM(J134:J137)</f>
        <v>513600</v>
      </c>
      <c r="K138" s="76"/>
    </row>
    <row r="139" spans="1:11" ht="26.25" customHeight="1">
      <c r="A139" s="61" t="s">
        <v>665</v>
      </c>
      <c r="B139" s="61" t="s">
        <v>27</v>
      </c>
      <c r="C139" s="61">
        <v>12000</v>
      </c>
      <c r="D139" s="61" t="s">
        <v>264</v>
      </c>
      <c r="E139" s="61">
        <v>514</v>
      </c>
      <c r="F139" s="61">
        <v>526</v>
      </c>
      <c r="G139" s="65">
        <f t="shared" si="40"/>
        <v>144000</v>
      </c>
      <c r="H139" s="66">
        <f>(G139)/C139</f>
        <v>12</v>
      </c>
      <c r="I139" s="66">
        <f>H139/E139*100</f>
        <v>2.3346303501945527</v>
      </c>
      <c r="J139" s="67">
        <f>H139*C139</f>
        <v>144000</v>
      </c>
      <c r="K139" s="61" t="s">
        <v>666</v>
      </c>
    </row>
    <row r="140" spans="1:11" ht="26.25" customHeight="1">
      <c r="A140" s="61" t="s">
        <v>663</v>
      </c>
      <c r="B140" s="61" t="s">
        <v>211</v>
      </c>
      <c r="C140" s="61">
        <v>4200</v>
      </c>
      <c r="D140" s="61" t="s">
        <v>264</v>
      </c>
      <c r="E140" s="61">
        <v>669</v>
      </c>
      <c r="F140" s="61">
        <v>687</v>
      </c>
      <c r="G140" s="65">
        <f t="shared" si="40"/>
        <v>75600</v>
      </c>
      <c r="H140" s="66">
        <f aca="true" t="shared" si="44" ref="H140:H145">(G140)/C140</f>
        <v>18</v>
      </c>
      <c r="I140" s="66">
        <f aca="true" t="shared" si="45" ref="I140:I145">H140/E140*100</f>
        <v>2.690582959641256</v>
      </c>
      <c r="J140" s="67">
        <f aca="true" t="shared" si="46" ref="J140:J145">H140*C140</f>
        <v>75600</v>
      </c>
      <c r="K140" s="61" t="s">
        <v>664</v>
      </c>
    </row>
    <row r="141" spans="1:11" ht="26.25" customHeight="1">
      <c r="A141" s="61" t="s">
        <v>663</v>
      </c>
      <c r="B141" s="61" t="s">
        <v>215</v>
      </c>
      <c r="C141" s="61">
        <v>3000</v>
      </c>
      <c r="D141" s="61" t="s">
        <v>264</v>
      </c>
      <c r="E141" s="61">
        <v>911</v>
      </c>
      <c r="F141" s="61">
        <v>928</v>
      </c>
      <c r="G141" s="65">
        <f t="shared" si="40"/>
        <v>51000</v>
      </c>
      <c r="H141" s="66">
        <f t="shared" si="44"/>
        <v>17</v>
      </c>
      <c r="I141" s="66">
        <f t="shared" si="45"/>
        <v>1.8660812294182216</v>
      </c>
      <c r="J141" s="67">
        <f t="shared" si="46"/>
        <v>51000</v>
      </c>
      <c r="K141" s="61" t="s">
        <v>663</v>
      </c>
    </row>
    <row r="142" spans="1:11" ht="26.25" customHeight="1">
      <c r="A142" s="61" t="s">
        <v>662</v>
      </c>
      <c r="B142" s="61" t="s">
        <v>661</v>
      </c>
      <c r="C142" s="61">
        <v>7200</v>
      </c>
      <c r="D142" s="61" t="s">
        <v>262</v>
      </c>
      <c r="E142" s="61">
        <v>516</v>
      </c>
      <c r="F142" s="61">
        <v>507.3</v>
      </c>
      <c r="G142" s="65">
        <f t="shared" si="40"/>
        <v>62639.99999999992</v>
      </c>
      <c r="H142" s="66">
        <f t="shared" si="44"/>
        <v>8.699999999999989</v>
      </c>
      <c r="I142" s="66">
        <f t="shared" si="45"/>
        <v>1.6860465116279046</v>
      </c>
      <c r="J142" s="67">
        <f t="shared" si="46"/>
        <v>62639.99999999992</v>
      </c>
      <c r="K142" s="61" t="s">
        <v>663</v>
      </c>
    </row>
    <row r="143" spans="1:11" ht="26.25" customHeight="1">
      <c r="A143" s="61" t="s">
        <v>657</v>
      </c>
      <c r="B143" s="61" t="s">
        <v>215</v>
      </c>
      <c r="C143" s="61">
        <v>3000</v>
      </c>
      <c r="D143" s="61" t="s">
        <v>262</v>
      </c>
      <c r="E143" s="61">
        <v>957</v>
      </c>
      <c r="F143" s="61">
        <v>928.4</v>
      </c>
      <c r="G143" s="65">
        <f t="shared" si="40"/>
        <v>85800.00000000007</v>
      </c>
      <c r="H143" s="66">
        <f t="shared" si="44"/>
        <v>28.600000000000023</v>
      </c>
      <c r="I143" s="66">
        <f t="shared" si="45"/>
        <v>2.9885057471264393</v>
      </c>
      <c r="J143" s="67">
        <f t="shared" si="46"/>
        <v>85800.00000000007</v>
      </c>
      <c r="K143" s="61" t="s">
        <v>660</v>
      </c>
    </row>
    <row r="144" spans="1:11" ht="26.25" customHeight="1">
      <c r="A144" s="61" t="s">
        <v>656</v>
      </c>
      <c r="B144" s="61" t="s">
        <v>587</v>
      </c>
      <c r="C144" s="61">
        <v>19200</v>
      </c>
      <c r="D144" s="61" t="s">
        <v>264</v>
      </c>
      <c r="E144" s="61">
        <v>236.7</v>
      </c>
      <c r="F144" s="61">
        <v>242.4</v>
      </c>
      <c r="G144" s="65">
        <f t="shared" si="40"/>
        <v>109440.00000000032</v>
      </c>
      <c r="H144" s="66">
        <f t="shared" si="44"/>
        <v>5.700000000000017</v>
      </c>
      <c r="I144" s="66">
        <f t="shared" si="45"/>
        <v>2.408111533586826</v>
      </c>
      <c r="J144" s="67">
        <f t="shared" si="46"/>
        <v>109440.00000000032</v>
      </c>
      <c r="K144" s="66" t="s">
        <v>658</v>
      </c>
    </row>
    <row r="145" spans="1:11" ht="27.75" customHeight="1">
      <c r="A145" s="61" t="s">
        <v>655</v>
      </c>
      <c r="B145" s="61" t="s">
        <v>587</v>
      </c>
      <c r="C145" s="61">
        <v>19200</v>
      </c>
      <c r="D145" s="61" t="s">
        <v>262</v>
      </c>
      <c r="E145" s="61">
        <v>239.4</v>
      </c>
      <c r="F145" s="61">
        <v>233.4</v>
      </c>
      <c r="G145" s="65">
        <f t="shared" si="40"/>
        <v>115200</v>
      </c>
      <c r="H145" s="66">
        <f t="shared" si="44"/>
        <v>6</v>
      </c>
      <c r="I145" s="66">
        <f t="shared" si="45"/>
        <v>2.506265664160401</v>
      </c>
      <c r="J145" s="67">
        <f t="shared" si="46"/>
        <v>115200</v>
      </c>
      <c r="K145" s="66" t="s">
        <v>659</v>
      </c>
    </row>
    <row r="146" spans="1:11" ht="26.25" customHeight="1">
      <c r="A146" s="70"/>
      <c r="B146" s="70"/>
      <c r="C146" s="71"/>
      <c r="D146" s="70"/>
      <c r="E146" s="70"/>
      <c r="F146" s="73"/>
      <c r="G146" s="74"/>
      <c r="H146" s="75"/>
      <c r="I146" s="75" t="s">
        <v>550</v>
      </c>
      <c r="J146" s="77">
        <f>SUM(J139:J145)</f>
        <v>643680.0000000003</v>
      </c>
      <c r="K146" s="76"/>
    </row>
    <row r="147" spans="1:11" ht="26.25" customHeight="1">
      <c r="A147" s="61" t="s">
        <v>652</v>
      </c>
      <c r="B147" s="61" t="s">
        <v>653</v>
      </c>
      <c r="C147" s="61">
        <v>18000</v>
      </c>
      <c r="D147" s="61" t="s">
        <v>262</v>
      </c>
      <c r="E147" s="61">
        <v>192</v>
      </c>
      <c r="F147" s="61">
        <v>188.3</v>
      </c>
      <c r="G147" s="65">
        <f t="shared" si="40"/>
        <v>66599.9999999998</v>
      </c>
      <c r="H147" s="66">
        <f aca="true" t="shared" si="47" ref="H147:H152">(G147)/C147</f>
        <v>3.6999999999999886</v>
      </c>
      <c r="I147" s="66">
        <f aca="true" t="shared" si="48" ref="I147:I152">H147/E147*100</f>
        <v>1.9270833333333275</v>
      </c>
      <c r="J147" s="67">
        <f aca="true" t="shared" si="49" ref="J147:J152">H147*C147</f>
        <v>66599.9999999998</v>
      </c>
      <c r="K147" s="61" t="s">
        <v>654</v>
      </c>
    </row>
    <row r="148" spans="1:11" ht="26.25" customHeight="1">
      <c r="A148" s="61" t="s">
        <v>651</v>
      </c>
      <c r="B148" s="61" t="s">
        <v>581</v>
      </c>
      <c r="C148" s="61">
        <v>21000</v>
      </c>
      <c r="D148" s="61" t="s">
        <v>262</v>
      </c>
      <c r="E148" s="61">
        <v>238.5</v>
      </c>
      <c r="F148" s="61">
        <v>233.8</v>
      </c>
      <c r="G148" s="65">
        <f t="shared" si="40"/>
        <v>98699.99999999977</v>
      </c>
      <c r="H148" s="66">
        <f t="shared" si="47"/>
        <v>4.699999999999989</v>
      </c>
      <c r="I148" s="66">
        <f t="shared" si="48"/>
        <v>1.9706498951781923</v>
      </c>
      <c r="J148" s="67">
        <f t="shared" si="49"/>
        <v>98699.99999999977</v>
      </c>
      <c r="K148" s="61" t="s">
        <v>651</v>
      </c>
    </row>
    <row r="149" spans="1:11" ht="26.25" customHeight="1">
      <c r="A149" s="61" t="s">
        <v>649</v>
      </c>
      <c r="B149" s="61" t="s">
        <v>587</v>
      </c>
      <c r="C149" s="61">
        <v>19200</v>
      </c>
      <c r="D149" s="61" t="s">
        <v>262</v>
      </c>
      <c r="E149" s="61">
        <v>255.7</v>
      </c>
      <c r="F149" s="61">
        <v>247</v>
      </c>
      <c r="G149" s="65">
        <f t="shared" si="40"/>
        <v>167039.99999999977</v>
      </c>
      <c r="H149" s="66">
        <f t="shared" si="47"/>
        <v>8.699999999999989</v>
      </c>
      <c r="I149" s="66">
        <f t="shared" si="48"/>
        <v>3.4024247164646026</v>
      </c>
      <c r="J149" s="67">
        <f t="shared" si="49"/>
        <v>167039.99999999977</v>
      </c>
      <c r="K149" s="61" t="s">
        <v>651</v>
      </c>
    </row>
    <row r="150" spans="1:11" ht="26.25" customHeight="1">
      <c r="A150" s="61" t="s">
        <v>649</v>
      </c>
      <c r="B150" s="61" t="s">
        <v>211</v>
      </c>
      <c r="C150" s="61">
        <v>4200</v>
      </c>
      <c r="D150" s="61" t="s">
        <v>262</v>
      </c>
      <c r="E150" s="61">
        <v>616</v>
      </c>
      <c r="F150" s="61">
        <v>600</v>
      </c>
      <c r="G150" s="65">
        <f t="shared" si="40"/>
        <v>67200</v>
      </c>
      <c r="H150" s="66">
        <f t="shared" si="47"/>
        <v>16</v>
      </c>
      <c r="I150" s="66">
        <f t="shared" si="48"/>
        <v>2.5974025974025974</v>
      </c>
      <c r="J150" s="67">
        <f t="shared" si="49"/>
        <v>67200</v>
      </c>
      <c r="K150" s="61" t="s">
        <v>650</v>
      </c>
    </row>
    <row r="151" spans="1:11" ht="26.25" customHeight="1">
      <c r="A151" s="61" t="s">
        <v>647</v>
      </c>
      <c r="B151" s="61" t="s">
        <v>619</v>
      </c>
      <c r="C151" s="61">
        <v>4800</v>
      </c>
      <c r="D151" s="61" t="s">
        <v>264</v>
      </c>
      <c r="E151" s="61">
        <v>1086</v>
      </c>
      <c r="F151" s="61">
        <v>1112</v>
      </c>
      <c r="G151" s="65">
        <f t="shared" si="40"/>
        <v>124800</v>
      </c>
      <c r="H151" s="66">
        <f t="shared" si="47"/>
        <v>26</v>
      </c>
      <c r="I151" s="66">
        <f t="shared" si="48"/>
        <v>2.394106813996317</v>
      </c>
      <c r="J151" s="67">
        <f t="shared" si="49"/>
        <v>124800</v>
      </c>
      <c r="K151" s="61" t="s">
        <v>648</v>
      </c>
    </row>
    <row r="152" spans="1:11" ht="27.75" customHeight="1">
      <c r="A152" s="61" t="s">
        <v>646</v>
      </c>
      <c r="B152" s="61" t="s">
        <v>30</v>
      </c>
      <c r="C152" s="61">
        <v>30000</v>
      </c>
      <c r="D152" s="61" t="s">
        <v>262</v>
      </c>
      <c r="E152" s="61">
        <v>191</v>
      </c>
      <c r="F152" s="61">
        <v>186</v>
      </c>
      <c r="G152" s="65">
        <f t="shared" si="40"/>
        <v>150000</v>
      </c>
      <c r="H152" s="66">
        <f t="shared" si="47"/>
        <v>5</v>
      </c>
      <c r="I152" s="66">
        <f t="shared" si="48"/>
        <v>2.6178010471204187</v>
      </c>
      <c r="J152" s="67">
        <f t="shared" si="49"/>
        <v>150000</v>
      </c>
      <c r="K152" s="66" t="s">
        <v>647</v>
      </c>
    </row>
    <row r="153" spans="1:11" ht="26.25" customHeight="1">
      <c r="A153" s="70"/>
      <c r="B153" s="70"/>
      <c r="C153" s="71"/>
      <c r="D153" s="70"/>
      <c r="E153" s="70"/>
      <c r="F153" s="73"/>
      <c r="G153" s="74"/>
      <c r="H153" s="75"/>
      <c r="I153" s="75" t="s">
        <v>550</v>
      </c>
      <c r="J153" s="77">
        <f>SUM(J147:J152)</f>
        <v>674339.9999999993</v>
      </c>
      <c r="K153" s="76"/>
    </row>
    <row r="154" spans="1:11" ht="26.25" customHeight="1">
      <c r="A154" s="61" t="s">
        <v>644</v>
      </c>
      <c r="B154" s="61" t="s">
        <v>155</v>
      </c>
      <c r="C154" s="61">
        <v>9000</v>
      </c>
      <c r="D154" s="61" t="s">
        <v>264</v>
      </c>
      <c r="E154" s="61">
        <v>641</v>
      </c>
      <c r="F154" s="61">
        <v>667</v>
      </c>
      <c r="G154" s="65">
        <f t="shared" si="40"/>
        <v>234000</v>
      </c>
      <c r="H154" s="66">
        <f>(G154)/C154</f>
        <v>26</v>
      </c>
      <c r="I154" s="66">
        <f>H154/E154*100</f>
        <v>4.05616224648986</v>
      </c>
      <c r="J154" s="67">
        <f>H154*C154</f>
        <v>234000</v>
      </c>
      <c r="K154" s="66" t="s">
        <v>645</v>
      </c>
    </row>
    <row r="155" spans="1:11" ht="26.25" customHeight="1">
      <c r="A155" s="61" t="s">
        <v>642</v>
      </c>
      <c r="B155" s="61" t="s">
        <v>297</v>
      </c>
      <c r="C155" s="61">
        <v>1200</v>
      </c>
      <c r="D155" s="61" t="s">
        <v>264</v>
      </c>
      <c r="E155" s="61">
        <v>3208</v>
      </c>
      <c r="F155" s="61">
        <v>3288</v>
      </c>
      <c r="G155" s="65">
        <f t="shared" si="40"/>
        <v>96000</v>
      </c>
      <c r="H155" s="66">
        <f aca="true" t="shared" si="50" ref="H155:H160">(G155)/C155</f>
        <v>80</v>
      </c>
      <c r="I155" s="66">
        <f aca="true" t="shared" si="51" ref="I155:I160">H155/E155*100</f>
        <v>2.493765586034913</v>
      </c>
      <c r="J155" s="67">
        <f aca="true" t="shared" si="52" ref="J155:J160">H155*C155</f>
        <v>96000</v>
      </c>
      <c r="K155" s="66" t="s">
        <v>643</v>
      </c>
    </row>
    <row r="156" spans="1:11" ht="26.25" customHeight="1">
      <c r="A156" s="61" t="s">
        <v>640</v>
      </c>
      <c r="B156" s="61" t="s">
        <v>448</v>
      </c>
      <c r="C156" s="61">
        <v>3000</v>
      </c>
      <c r="D156" s="61" t="s">
        <v>264</v>
      </c>
      <c r="E156" s="61">
        <v>1379</v>
      </c>
      <c r="F156" s="61">
        <v>1414</v>
      </c>
      <c r="G156" s="65">
        <f t="shared" si="40"/>
        <v>105000</v>
      </c>
      <c r="H156" s="66">
        <f t="shared" si="50"/>
        <v>35</v>
      </c>
      <c r="I156" s="66">
        <f t="shared" si="51"/>
        <v>2.5380710659898478</v>
      </c>
      <c r="J156" s="67">
        <f t="shared" si="52"/>
        <v>105000</v>
      </c>
      <c r="K156" s="66" t="s">
        <v>642</v>
      </c>
    </row>
    <row r="157" spans="1:11" ht="26.25" customHeight="1">
      <c r="A157" s="61" t="s">
        <v>639</v>
      </c>
      <c r="B157" s="61" t="s">
        <v>587</v>
      </c>
      <c r="C157" s="61">
        <v>19200</v>
      </c>
      <c r="D157" s="61" t="s">
        <v>262</v>
      </c>
      <c r="E157" s="61">
        <v>281</v>
      </c>
      <c r="F157" s="61">
        <v>275.2</v>
      </c>
      <c r="G157" s="65">
        <f t="shared" si="40"/>
        <v>111360.00000000022</v>
      </c>
      <c r="H157" s="66">
        <f t="shared" si="50"/>
        <v>5.800000000000011</v>
      </c>
      <c r="I157" s="66">
        <f t="shared" si="51"/>
        <v>2.0640569395017834</v>
      </c>
      <c r="J157" s="67">
        <f t="shared" si="52"/>
        <v>111360.00000000022</v>
      </c>
      <c r="K157" s="66" t="s">
        <v>640</v>
      </c>
    </row>
    <row r="158" spans="1:11" ht="26.25" customHeight="1">
      <c r="A158" s="61" t="s">
        <v>638</v>
      </c>
      <c r="B158" s="61" t="s">
        <v>178</v>
      </c>
      <c r="C158" s="61">
        <v>2400</v>
      </c>
      <c r="D158" s="61" t="s">
        <v>264</v>
      </c>
      <c r="E158" s="61">
        <v>1477</v>
      </c>
      <c r="F158" s="61">
        <v>1504</v>
      </c>
      <c r="G158" s="65">
        <f t="shared" si="40"/>
        <v>64800</v>
      </c>
      <c r="H158" s="66">
        <f t="shared" si="50"/>
        <v>27</v>
      </c>
      <c r="I158" s="66">
        <f t="shared" si="51"/>
        <v>1.8280297901150981</v>
      </c>
      <c r="J158" s="67">
        <f t="shared" si="52"/>
        <v>64800</v>
      </c>
      <c r="K158" s="66" t="s">
        <v>641</v>
      </c>
    </row>
    <row r="159" spans="1:11" ht="26.25" customHeight="1">
      <c r="A159" s="61" t="s">
        <v>637</v>
      </c>
      <c r="B159" s="61" t="s">
        <v>175</v>
      </c>
      <c r="C159" s="61">
        <v>7200</v>
      </c>
      <c r="D159" s="61" t="s">
        <v>264</v>
      </c>
      <c r="E159" s="61">
        <v>512</v>
      </c>
      <c r="F159" s="61">
        <v>535</v>
      </c>
      <c r="G159" s="65">
        <f t="shared" si="40"/>
        <v>165600</v>
      </c>
      <c r="H159" s="66">
        <f t="shared" si="50"/>
        <v>23</v>
      </c>
      <c r="I159" s="66">
        <f t="shared" si="51"/>
        <v>4.4921875</v>
      </c>
      <c r="J159" s="67">
        <f t="shared" si="52"/>
        <v>165600</v>
      </c>
      <c r="K159" s="66" t="s">
        <v>638</v>
      </c>
    </row>
    <row r="160" spans="1:11" ht="26.25" customHeight="1">
      <c r="A160" s="61" t="s">
        <v>635</v>
      </c>
      <c r="B160" s="61" t="s">
        <v>581</v>
      </c>
      <c r="C160" s="61">
        <v>21000</v>
      </c>
      <c r="D160" s="61" t="s">
        <v>262</v>
      </c>
      <c r="E160" s="61">
        <v>256</v>
      </c>
      <c r="F160" s="61">
        <v>252</v>
      </c>
      <c r="G160" s="65">
        <f t="shared" si="40"/>
        <v>84000</v>
      </c>
      <c r="H160" s="66">
        <f t="shared" si="50"/>
        <v>4</v>
      </c>
      <c r="I160" s="66">
        <f t="shared" si="51"/>
        <v>1.5625</v>
      </c>
      <c r="J160" s="67">
        <f t="shared" si="52"/>
        <v>84000</v>
      </c>
      <c r="K160" s="66" t="s">
        <v>636</v>
      </c>
    </row>
    <row r="161" spans="1:11" ht="26.25" customHeight="1">
      <c r="A161" s="70"/>
      <c r="B161" s="70"/>
      <c r="C161" s="71"/>
      <c r="D161" s="70"/>
      <c r="E161" s="70"/>
      <c r="F161" s="73"/>
      <c r="G161" s="74"/>
      <c r="H161" s="75"/>
      <c r="I161" s="75" t="s">
        <v>550</v>
      </c>
      <c r="J161" s="77">
        <f>SUM(J154:J160)</f>
        <v>860760.0000000002</v>
      </c>
      <c r="K161" s="76"/>
    </row>
    <row r="162" spans="1:11" ht="26.25" customHeight="1">
      <c r="A162" s="61" t="s">
        <v>633</v>
      </c>
      <c r="B162" s="61" t="s">
        <v>485</v>
      </c>
      <c r="C162" s="61">
        <v>9000</v>
      </c>
      <c r="D162" s="61" t="s">
        <v>262</v>
      </c>
      <c r="E162" s="61">
        <v>547</v>
      </c>
      <c r="F162" s="61">
        <v>539</v>
      </c>
      <c r="G162" s="65">
        <f t="shared" si="40"/>
        <v>72000</v>
      </c>
      <c r="H162" s="66">
        <f>(G162)/C162</f>
        <v>8</v>
      </c>
      <c r="I162" s="66">
        <f>H162/E162*100</f>
        <v>1.4625228519195612</v>
      </c>
      <c r="J162" s="67">
        <f>H162*C162</f>
        <v>72000</v>
      </c>
      <c r="K162" s="66" t="s">
        <v>634</v>
      </c>
    </row>
    <row r="163" spans="1:11" ht="26.25" customHeight="1">
      <c r="A163" s="61" t="s">
        <v>631</v>
      </c>
      <c r="B163" s="61" t="s">
        <v>175</v>
      </c>
      <c r="C163" s="61">
        <v>7200</v>
      </c>
      <c r="D163" s="61" t="s">
        <v>262</v>
      </c>
      <c r="E163" s="61">
        <v>599</v>
      </c>
      <c r="F163" s="61">
        <v>577</v>
      </c>
      <c r="G163" s="65">
        <f t="shared" si="40"/>
        <v>158400</v>
      </c>
      <c r="H163" s="66">
        <f>(G163)/C163</f>
        <v>22</v>
      </c>
      <c r="I163" s="66">
        <f>H163/E163*100</f>
        <v>3.672787979966611</v>
      </c>
      <c r="J163" s="67">
        <f>H163*C163</f>
        <v>158400</v>
      </c>
      <c r="K163" s="66" t="s">
        <v>632</v>
      </c>
    </row>
    <row r="164" spans="1:11" ht="26.25" customHeight="1">
      <c r="A164" s="61" t="s">
        <v>620</v>
      </c>
      <c r="B164" s="61" t="s">
        <v>622</v>
      </c>
      <c r="C164" s="61">
        <v>150</v>
      </c>
      <c r="D164" s="61" t="s">
        <v>264</v>
      </c>
      <c r="E164" s="61">
        <v>24400</v>
      </c>
      <c r="F164" s="61">
        <v>24740</v>
      </c>
      <c r="G164" s="65">
        <f t="shared" si="40"/>
        <v>51000</v>
      </c>
      <c r="H164" s="66">
        <f>(G164)/C164</f>
        <v>340</v>
      </c>
      <c r="I164" s="66">
        <f>H164/E164*100</f>
        <v>1.3934426229508197</v>
      </c>
      <c r="J164" s="67">
        <f>H164*C164</f>
        <v>51000</v>
      </c>
      <c r="K164" s="66" t="s">
        <v>623</v>
      </c>
    </row>
    <row r="165" spans="1:11" ht="26.25" customHeight="1">
      <c r="A165" s="61" t="s">
        <v>620</v>
      </c>
      <c r="B165" s="61" t="s">
        <v>587</v>
      </c>
      <c r="C165" s="61">
        <v>19200</v>
      </c>
      <c r="D165" s="61" t="s">
        <v>264</v>
      </c>
      <c r="E165" s="61">
        <v>292</v>
      </c>
      <c r="F165" s="61">
        <v>295</v>
      </c>
      <c r="G165" s="65">
        <f t="shared" si="40"/>
        <v>57600</v>
      </c>
      <c r="H165" s="66">
        <f aca="true" t="shared" si="53" ref="H165:H170">(G165)/C165</f>
        <v>3</v>
      </c>
      <c r="I165" s="66">
        <f aca="true" t="shared" si="54" ref="I165:I170">H165/E165*100</f>
        <v>1.0273972602739725</v>
      </c>
      <c r="J165" s="67">
        <f aca="true" t="shared" si="55" ref="J165:J170">H165*C165</f>
        <v>57600</v>
      </c>
      <c r="K165" s="66" t="s">
        <v>620</v>
      </c>
    </row>
    <row r="166" spans="1:11" ht="26.25" customHeight="1">
      <c r="A166" s="61" t="s">
        <v>618</v>
      </c>
      <c r="B166" s="61" t="s">
        <v>619</v>
      </c>
      <c r="C166" s="61">
        <v>4800</v>
      </c>
      <c r="D166" s="61" t="s">
        <v>264</v>
      </c>
      <c r="E166" s="61">
        <v>917</v>
      </c>
      <c r="F166" s="61">
        <v>932</v>
      </c>
      <c r="G166" s="65">
        <f t="shared" si="40"/>
        <v>72000</v>
      </c>
      <c r="H166" s="66">
        <f t="shared" si="53"/>
        <v>15</v>
      </c>
      <c r="I166" s="66">
        <f t="shared" si="54"/>
        <v>1.6357688113413305</v>
      </c>
      <c r="J166" s="67">
        <f t="shared" si="55"/>
        <v>72000</v>
      </c>
      <c r="K166" s="66" t="s">
        <v>620</v>
      </c>
    </row>
    <row r="167" spans="1:11" ht="26.25" customHeight="1">
      <c r="A167" s="61" t="s">
        <v>621</v>
      </c>
      <c r="B167" s="61" t="s">
        <v>363</v>
      </c>
      <c r="C167" s="61">
        <v>1500</v>
      </c>
      <c r="D167" s="61" t="s">
        <v>264</v>
      </c>
      <c r="E167" s="61">
        <v>2905</v>
      </c>
      <c r="F167" s="61">
        <v>2940</v>
      </c>
      <c r="G167" s="65">
        <f t="shared" si="40"/>
        <v>52500</v>
      </c>
      <c r="H167" s="66">
        <f t="shared" si="53"/>
        <v>35</v>
      </c>
      <c r="I167" s="66">
        <f t="shared" si="54"/>
        <v>1.2048192771084338</v>
      </c>
      <c r="J167" s="67">
        <f t="shared" si="55"/>
        <v>52500</v>
      </c>
      <c r="K167" s="66" t="s">
        <v>620</v>
      </c>
    </row>
    <row r="168" spans="1:11" ht="26.25" customHeight="1">
      <c r="A168" s="61" t="s">
        <v>621</v>
      </c>
      <c r="B168" s="61" t="s">
        <v>175</v>
      </c>
      <c r="C168" s="61">
        <v>7200</v>
      </c>
      <c r="D168" s="61" t="s">
        <v>264</v>
      </c>
      <c r="E168" s="61">
        <v>583</v>
      </c>
      <c r="F168" s="61">
        <v>603</v>
      </c>
      <c r="G168" s="65">
        <f t="shared" si="40"/>
        <v>144000</v>
      </c>
      <c r="H168" s="66">
        <f t="shared" si="53"/>
        <v>20</v>
      </c>
      <c r="I168" s="66">
        <f t="shared" si="54"/>
        <v>3.430531732418525</v>
      </c>
      <c r="J168" s="67">
        <f t="shared" si="55"/>
        <v>144000</v>
      </c>
      <c r="K168" s="66" t="s">
        <v>620</v>
      </c>
    </row>
    <row r="169" spans="1:11" ht="26.25" customHeight="1">
      <c r="A169" s="61" t="s">
        <v>617</v>
      </c>
      <c r="B169" s="61" t="s">
        <v>581</v>
      </c>
      <c r="C169" s="61">
        <v>21000</v>
      </c>
      <c r="D169" s="61" t="s">
        <v>262</v>
      </c>
      <c r="E169" s="61">
        <v>259.5</v>
      </c>
      <c r="F169" s="61">
        <v>253.4</v>
      </c>
      <c r="G169" s="65">
        <f t="shared" si="40"/>
        <v>128099.99999999988</v>
      </c>
      <c r="H169" s="66">
        <f t="shared" si="53"/>
        <v>6.099999999999994</v>
      </c>
      <c r="I169" s="66">
        <f t="shared" si="54"/>
        <v>2.350674373795759</v>
      </c>
      <c r="J169" s="67">
        <f t="shared" si="55"/>
        <v>128099.99999999988</v>
      </c>
      <c r="K169" s="66" t="s">
        <v>617</v>
      </c>
    </row>
    <row r="170" spans="1:11" ht="26.25" customHeight="1">
      <c r="A170" s="61" t="s">
        <v>615</v>
      </c>
      <c r="B170" s="61" t="s">
        <v>616</v>
      </c>
      <c r="C170" s="61">
        <v>18000</v>
      </c>
      <c r="D170" s="61" t="s">
        <v>264</v>
      </c>
      <c r="E170" s="61">
        <v>190.5</v>
      </c>
      <c r="F170" s="61">
        <v>188</v>
      </c>
      <c r="G170" s="65">
        <f t="shared" si="40"/>
        <v>-45000</v>
      </c>
      <c r="H170" s="66">
        <f t="shared" si="53"/>
        <v>-2.5</v>
      </c>
      <c r="I170" s="66">
        <f t="shared" si="54"/>
        <v>-1.3123359580052494</v>
      </c>
      <c r="J170" s="67">
        <f t="shared" si="55"/>
        <v>-45000</v>
      </c>
      <c r="K170" s="66" t="s">
        <v>615</v>
      </c>
    </row>
    <row r="171" spans="1:11" ht="26.25" customHeight="1">
      <c r="A171" s="70"/>
      <c r="B171" s="70"/>
      <c r="C171" s="71"/>
      <c r="D171" s="70"/>
      <c r="E171" s="70"/>
      <c r="F171" s="73"/>
      <c r="G171" s="74"/>
      <c r="H171" s="75"/>
      <c r="I171" s="75" t="s">
        <v>550</v>
      </c>
      <c r="J171" s="77">
        <f>SUM(J162:J170)</f>
        <v>690599.9999999999</v>
      </c>
      <c r="K171" s="76"/>
    </row>
    <row r="172" spans="1:11" ht="26.25" customHeight="1">
      <c r="A172" s="61" t="s">
        <v>613</v>
      </c>
      <c r="B172" s="61" t="s">
        <v>614</v>
      </c>
      <c r="C172" s="61">
        <v>4200</v>
      </c>
      <c r="D172" s="61" t="s">
        <v>264</v>
      </c>
      <c r="E172" s="61">
        <v>1170</v>
      </c>
      <c r="F172" s="61">
        <v>1209</v>
      </c>
      <c r="G172" s="65">
        <f t="shared" si="40"/>
        <v>163800</v>
      </c>
      <c r="H172" s="66">
        <f>(G172)/C172</f>
        <v>39</v>
      </c>
      <c r="I172" s="66">
        <f>H172/E172*100</f>
        <v>3.3333333333333335</v>
      </c>
      <c r="J172" s="67">
        <f>H172*C172</f>
        <v>163800</v>
      </c>
      <c r="K172" s="66" t="s">
        <v>615</v>
      </c>
    </row>
    <row r="173" spans="1:11" ht="26.25" customHeight="1">
      <c r="A173" s="61" t="s">
        <v>611</v>
      </c>
      <c r="B173" s="61" t="s">
        <v>215</v>
      </c>
      <c r="C173" s="61">
        <v>3000</v>
      </c>
      <c r="D173" s="61" t="s">
        <v>264</v>
      </c>
      <c r="E173" s="61">
        <v>1002</v>
      </c>
      <c r="F173" s="61">
        <v>1020</v>
      </c>
      <c r="G173" s="65">
        <f t="shared" si="40"/>
        <v>54000</v>
      </c>
      <c r="H173" s="66">
        <f>(G173)/C173</f>
        <v>18</v>
      </c>
      <c r="I173" s="66">
        <f>H173/E173*100</f>
        <v>1.7964071856287425</v>
      </c>
      <c r="J173" s="67">
        <f>H173*C173</f>
        <v>54000</v>
      </c>
      <c r="K173" s="66" t="s">
        <v>612</v>
      </c>
    </row>
    <row r="174" spans="1:11" ht="26.25" customHeight="1">
      <c r="A174" s="61" t="s">
        <v>609</v>
      </c>
      <c r="B174" s="61" t="s">
        <v>175</v>
      </c>
      <c r="C174" s="61">
        <v>7200</v>
      </c>
      <c r="D174" s="61" t="s">
        <v>264</v>
      </c>
      <c r="E174" s="61">
        <v>439.5</v>
      </c>
      <c r="F174" s="61">
        <v>450</v>
      </c>
      <c r="G174" s="65">
        <f t="shared" si="40"/>
        <v>75600</v>
      </c>
      <c r="H174" s="66">
        <f>(G174)/C174</f>
        <v>10.5</v>
      </c>
      <c r="I174" s="66">
        <f>H174/E174*100</f>
        <v>2.3890784982935154</v>
      </c>
      <c r="J174" s="67">
        <f>H174*C174</f>
        <v>75600</v>
      </c>
      <c r="K174" s="66" t="s">
        <v>609</v>
      </c>
    </row>
    <row r="175" spans="1:11" ht="26.25" customHeight="1">
      <c r="A175" s="61" t="s">
        <v>609</v>
      </c>
      <c r="B175" s="61" t="s">
        <v>30</v>
      </c>
      <c r="C175" s="61">
        <v>20000</v>
      </c>
      <c r="D175" s="61" t="s">
        <v>264</v>
      </c>
      <c r="E175" s="61">
        <v>142.2</v>
      </c>
      <c r="F175" s="61">
        <v>146.5</v>
      </c>
      <c r="G175" s="65">
        <f t="shared" si="40"/>
        <v>86000.00000000023</v>
      </c>
      <c r="H175" s="66">
        <f>(G175)/C175</f>
        <v>4.300000000000011</v>
      </c>
      <c r="I175" s="66">
        <f>H175/E175*100</f>
        <v>3.023909985935311</v>
      </c>
      <c r="J175" s="67">
        <f>H175*C175</f>
        <v>86000.00000000023</v>
      </c>
      <c r="K175" s="66" t="s">
        <v>610</v>
      </c>
    </row>
    <row r="176" spans="1:11" ht="26.25" customHeight="1">
      <c r="A176" s="61" t="s">
        <v>609</v>
      </c>
      <c r="B176" s="61" t="s">
        <v>8</v>
      </c>
      <c r="C176" s="61">
        <v>900</v>
      </c>
      <c r="D176" s="61" t="s">
        <v>264</v>
      </c>
      <c r="E176" s="61">
        <v>6005</v>
      </c>
      <c r="F176" s="61">
        <v>5955</v>
      </c>
      <c r="G176" s="65">
        <f t="shared" si="40"/>
        <v>-45000</v>
      </c>
      <c r="H176" s="66">
        <f>(G176)/C176</f>
        <v>-50</v>
      </c>
      <c r="I176" s="66">
        <f>H176/E176*100</f>
        <v>-0.832639467110741</v>
      </c>
      <c r="J176" s="67">
        <f>H176*C176</f>
        <v>-45000</v>
      </c>
      <c r="K176" s="66" t="s">
        <v>610</v>
      </c>
    </row>
    <row r="177" spans="1:11" ht="26.25" customHeight="1">
      <c r="A177" s="61" t="s">
        <v>608</v>
      </c>
      <c r="B177" s="61" t="s">
        <v>581</v>
      </c>
      <c r="C177" s="61">
        <v>21000</v>
      </c>
      <c r="D177" s="61" t="s">
        <v>262</v>
      </c>
      <c r="E177" s="61">
        <v>249.5</v>
      </c>
      <c r="F177" s="61">
        <v>246.5</v>
      </c>
      <c r="G177" s="65">
        <f t="shared" si="40"/>
        <v>63000</v>
      </c>
      <c r="H177" s="66">
        <f aca="true" t="shared" si="56" ref="H177:H183">(G177)/C177</f>
        <v>3</v>
      </c>
      <c r="I177" s="66">
        <f aca="true" t="shared" si="57" ref="I177:I183">H177/E177*100</f>
        <v>1.2024048096192386</v>
      </c>
      <c r="J177" s="67">
        <f aca="true" t="shared" si="58" ref="J177:J183">H177*C177</f>
        <v>63000</v>
      </c>
      <c r="K177" s="66" t="s">
        <v>608</v>
      </c>
    </row>
    <row r="178" spans="1:11" ht="26.25" customHeight="1">
      <c r="A178" s="61" t="s">
        <v>607</v>
      </c>
      <c r="B178" s="61" t="s">
        <v>55</v>
      </c>
      <c r="C178" s="61">
        <v>3600</v>
      </c>
      <c r="D178" s="61" t="s">
        <v>262</v>
      </c>
      <c r="E178" s="61">
        <v>940</v>
      </c>
      <c r="F178" s="61">
        <v>944</v>
      </c>
      <c r="G178" s="65">
        <f t="shared" si="40"/>
        <v>-14400</v>
      </c>
      <c r="H178" s="66">
        <f t="shared" si="56"/>
        <v>-4</v>
      </c>
      <c r="I178" s="66">
        <f t="shared" si="57"/>
        <v>-0.425531914893617</v>
      </c>
      <c r="J178" s="67">
        <f t="shared" si="58"/>
        <v>-14400</v>
      </c>
      <c r="K178" s="66" t="s">
        <v>608</v>
      </c>
    </row>
    <row r="179" spans="1:11" ht="26.25" customHeight="1">
      <c r="A179" s="61" t="s">
        <v>605</v>
      </c>
      <c r="B179" s="61" t="s">
        <v>600</v>
      </c>
      <c r="C179" s="61">
        <v>3600</v>
      </c>
      <c r="D179" s="61" t="s">
        <v>262</v>
      </c>
      <c r="E179" s="61">
        <v>724</v>
      </c>
      <c r="F179" s="61">
        <v>712</v>
      </c>
      <c r="G179" s="65">
        <f t="shared" si="40"/>
        <v>43200</v>
      </c>
      <c r="H179" s="66">
        <f t="shared" si="56"/>
        <v>12</v>
      </c>
      <c r="I179" s="66">
        <f t="shared" si="57"/>
        <v>1.6574585635359116</v>
      </c>
      <c r="J179" s="67">
        <f t="shared" si="58"/>
        <v>43200</v>
      </c>
      <c r="K179" s="66" t="s">
        <v>607</v>
      </c>
    </row>
    <row r="180" spans="1:11" ht="26.25" customHeight="1">
      <c r="A180" s="61" t="s">
        <v>606</v>
      </c>
      <c r="B180" s="61" t="s">
        <v>55</v>
      </c>
      <c r="C180" s="61">
        <v>3600</v>
      </c>
      <c r="D180" s="61" t="s">
        <v>264</v>
      </c>
      <c r="E180" s="61">
        <v>968</v>
      </c>
      <c r="F180" s="61">
        <v>949</v>
      </c>
      <c r="G180" s="65">
        <f t="shared" si="40"/>
        <v>-68400</v>
      </c>
      <c r="H180" s="66">
        <f t="shared" si="56"/>
        <v>-19</v>
      </c>
      <c r="I180" s="66">
        <f t="shared" si="57"/>
        <v>-1.962809917355372</v>
      </c>
      <c r="J180" s="67">
        <f t="shared" si="58"/>
        <v>-68400</v>
      </c>
      <c r="K180" s="66" t="s">
        <v>607</v>
      </c>
    </row>
    <row r="181" spans="1:11" ht="26.25" customHeight="1">
      <c r="A181" s="61" t="s">
        <v>604</v>
      </c>
      <c r="B181" s="61" t="s">
        <v>215</v>
      </c>
      <c r="C181" s="61">
        <v>3000</v>
      </c>
      <c r="D181" s="61" t="s">
        <v>264</v>
      </c>
      <c r="E181" s="61">
        <v>1000</v>
      </c>
      <c r="F181" s="61">
        <v>987</v>
      </c>
      <c r="G181" s="65">
        <f t="shared" si="40"/>
        <v>-39000</v>
      </c>
      <c r="H181" s="66">
        <f t="shared" si="56"/>
        <v>-13</v>
      </c>
      <c r="I181" s="66">
        <f t="shared" si="57"/>
        <v>-1.3</v>
      </c>
      <c r="J181" s="67">
        <f t="shared" si="58"/>
        <v>-39000</v>
      </c>
      <c r="K181" s="66" t="s">
        <v>605</v>
      </c>
    </row>
    <row r="182" spans="1:11" ht="26.25" customHeight="1">
      <c r="A182" s="61" t="s">
        <v>603</v>
      </c>
      <c r="B182" s="61" t="s">
        <v>581</v>
      </c>
      <c r="C182" s="61">
        <v>21000</v>
      </c>
      <c r="D182" s="61" t="s">
        <v>264</v>
      </c>
      <c r="E182" s="61">
        <v>251.2</v>
      </c>
      <c r="F182" s="61">
        <v>253</v>
      </c>
      <c r="G182" s="65">
        <f t="shared" si="40"/>
        <v>37800.00000000024</v>
      </c>
      <c r="H182" s="66">
        <f t="shared" si="56"/>
        <v>1.8000000000000114</v>
      </c>
      <c r="I182" s="66">
        <f t="shared" si="57"/>
        <v>0.7165605095541446</v>
      </c>
      <c r="J182" s="67">
        <f t="shared" si="58"/>
        <v>37800.00000000024</v>
      </c>
      <c r="K182" s="66" t="s">
        <v>604</v>
      </c>
    </row>
    <row r="183" spans="1:11" ht="26.25" customHeight="1">
      <c r="A183" s="61" t="s">
        <v>603</v>
      </c>
      <c r="B183" s="61" t="s">
        <v>165</v>
      </c>
      <c r="C183" s="61">
        <v>3600</v>
      </c>
      <c r="D183" s="61" t="s">
        <v>264</v>
      </c>
      <c r="E183" s="61">
        <v>995</v>
      </c>
      <c r="F183" s="61">
        <v>977</v>
      </c>
      <c r="G183" s="65">
        <f t="shared" si="40"/>
        <v>-64800</v>
      </c>
      <c r="H183" s="66">
        <f t="shared" si="56"/>
        <v>-18</v>
      </c>
      <c r="I183" s="66">
        <f t="shared" si="57"/>
        <v>-1.809045226130653</v>
      </c>
      <c r="J183" s="67">
        <f t="shared" si="58"/>
        <v>-64800</v>
      </c>
      <c r="K183" s="66" t="s">
        <v>603</v>
      </c>
    </row>
    <row r="184" spans="1:11" ht="26.25" customHeight="1">
      <c r="A184" s="61" t="s">
        <v>602</v>
      </c>
      <c r="B184" s="61" t="s">
        <v>99</v>
      </c>
      <c r="C184" s="61">
        <v>3600</v>
      </c>
      <c r="D184" s="61" t="s">
        <v>264</v>
      </c>
      <c r="E184" s="61">
        <v>698</v>
      </c>
      <c r="F184" s="61">
        <v>723</v>
      </c>
      <c r="G184" s="65">
        <f t="shared" si="40"/>
        <v>90000</v>
      </c>
      <c r="H184" s="66">
        <f aca="true" t="shared" si="59" ref="H184:H189">(G184)/C184</f>
        <v>25</v>
      </c>
      <c r="I184" s="66">
        <f aca="true" t="shared" si="60" ref="I184:I189">H184/E184*100</f>
        <v>3.5816618911174785</v>
      </c>
      <c r="J184" s="67">
        <f aca="true" t="shared" si="61" ref="J184:J189">H184*C184</f>
        <v>90000</v>
      </c>
      <c r="K184" s="66" t="s">
        <v>602</v>
      </c>
    </row>
    <row r="185" spans="1:11" ht="26.25" customHeight="1">
      <c r="A185" s="61" t="s">
        <v>599</v>
      </c>
      <c r="B185" s="61" t="s">
        <v>600</v>
      </c>
      <c r="C185" s="61">
        <v>3600</v>
      </c>
      <c r="D185" s="61" t="s">
        <v>264</v>
      </c>
      <c r="E185" s="61">
        <v>945</v>
      </c>
      <c r="F185" s="61">
        <v>967</v>
      </c>
      <c r="G185" s="65">
        <f t="shared" si="40"/>
        <v>79200</v>
      </c>
      <c r="H185" s="66">
        <f t="shared" si="59"/>
        <v>22</v>
      </c>
      <c r="I185" s="66">
        <f t="shared" si="60"/>
        <v>2.328042328042328</v>
      </c>
      <c r="J185" s="67">
        <f t="shared" si="61"/>
        <v>79200</v>
      </c>
      <c r="K185" s="66" t="s">
        <v>599</v>
      </c>
    </row>
    <row r="186" spans="1:11" ht="26.25" customHeight="1">
      <c r="A186" s="61" t="s">
        <v>598</v>
      </c>
      <c r="B186" s="61" t="s">
        <v>601</v>
      </c>
      <c r="C186" s="61">
        <v>15000</v>
      </c>
      <c r="D186" s="61" t="s">
        <v>264</v>
      </c>
      <c r="E186" s="61">
        <v>340.8</v>
      </c>
      <c r="F186" s="61">
        <v>339.5</v>
      </c>
      <c r="G186" s="65">
        <f t="shared" si="40"/>
        <v>-19500.00000000017</v>
      </c>
      <c r="H186" s="66">
        <f t="shared" si="59"/>
        <v>-1.3000000000000114</v>
      </c>
      <c r="I186" s="66">
        <f t="shared" si="60"/>
        <v>-0.3814553990610362</v>
      </c>
      <c r="J186" s="67">
        <f t="shared" si="61"/>
        <v>-19500.00000000017</v>
      </c>
      <c r="K186" s="66" t="s">
        <v>602</v>
      </c>
    </row>
    <row r="187" spans="1:11" ht="26.25" customHeight="1">
      <c r="A187" s="61" t="s">
        <v>598</v>
      </c>
      <c r="B187" s="61" t="s">
        <v>165</v>
      </c>
      <c r="C187" s="61">
        <v>3600</v>
      </c>
      <c r="D187" s="61" t="s">
        <v>264</v>
      </c>
      <c r="E187" s="61">
        <v>963</v>
      </c>
      <c r="F187" s="61">
        <v>970</v>
      </c>
      <c r="G187" s="65">
        <f t="shared" si="40"/>
        <v>25200</v>
      </c>
      <c r="H187" s="66">
        <f t="shared" si="59"/>
        <v>7</v>
      </c>
      <c r="I187" s="66">
        <f t="shared" si="60"/>
        <v>0.726895119418484</v>
      </c>
      <c r="J187" s="67">
        <f t="shared" si="61"/>
        <v>25200</v>
      </c>
      <c r="K187" s="66" t="s">
        <v>598</v>
      </c>
    </row>
    <row r="188" spans="1:11" ht="26.25" customHeight="1">
      <c r="A188" s="61" t="s">
        <v>596</v>
      </c>
      <c r="B188" s="61" t="s">
        <v>165</v>
      </c>
      <c r="C188" s="61">
        <v>3600</v>
      </c>
      <c r="D188" s="61" t="s">
        <v>264</v>
      </c>
      <c r="E188" s="61">
        <v>956</v>
      </c>
      <c r="F188" s="61">
        <v>970</v>
      </c>
      <c r="G188" s="65">
        <f t="shared" si="40"/>
        <v>50400</v>
      </c>
      <c r="H188" s="66">
        <f t="shared" si="59"/>
        <v>14</v>
      </c>
      <c r="I188" s="66">
        <f t="shared" si="60"/>
        <v>1.4644351464435146</v>
      </c>
      <c r="J188" s="67">
        <f t="shared" si="61"/>
        <v>50400</v>
      </c>
      <c r="K188" s="66" t="s">
        <v>596</v>
      </c>
    </row>
    <row r="189" spans="1:11" ht="26.25" customHeight="1">
      <c r="A189" s="61" t="s">
        <v>596</v>
      </c>
      <c r="B189" s="61" t="s">
        <v>55</v>
      </c>
      <c r="C189" s="61">
        <v>3600</v>
      </c>
      <c r="D189" s="61" t="s">
        <v>264</v>
      </c>
      <c r="E189" s="61">
        <v>946</v>
      </c>
      <c r="F189" s="61">
        <v>967</v>
      </c>
      <c r="G189" s="65">
        <f t="shared" si="40"/>
        <v>75600</v>
      </c>
      <c r="H189" s="66">
        <f t="shared" si="59"/>
        <v>21</v>
      </c>
      <c r="I189" s="66">
        <f t="shared" si="60"/>
        <v>2.2198731501057085</v>
      </c>
      <c r="J189" s="67">
        <f t="shared" si="61"/>
        <v>75600</v>
      </c>
      <c r="K189" s="66" t="s">
        <v>596</v>
      </c>
    </row>
    <row r="190" spans="1:11" ht="26.25" customHeight="1">
      <c r="A190" s="70"/>
      <c r="B190" s="70"/>
      <c r="C190" s="71"/>
      <c r="D190" s="70"/>
      <c r="E190" s="70"/>
      <c r="F190" s="73"/>
      <c r="G190" s="74"/>
      <c r="H190" s="75"/>
      <c r="I190" s="75" t="s">
        <v>550</v>
      </c>
      <c r="J190" s="77">
        <f>SUM(J172:J189)</f>
        <v>592700.0000000002</v>
      </c>
      <c r="K190" s="76"/>
    </row>
    <row r="191" spans="1:11" ht="26.25" customHeight="1">
      <c r="A191" s="61" t="s">
        <v>597</v>
      </c>
      <c r="B191" s="61" t="s">
        <v>581</v>
      </c>
      <c r="C191" s="61">
        <v>21000</v>
      </c>
      <c r="D191" s="61" t="s">
        <v>264</v>
      </c>
      <c r="E191" s="61">
        <v>257</v>
      </c>
      <c r="F191" s="61">
        <v>256</v>
      </c>
      <c r="G191" s="65">
        <f t="shared" si="40"/>
        <v>-21000</v>
      </c>
      <c r="H191" s="66">
        <f>(G191)/C191</f>
        <v>-1</v>
      </c>
      <c r="I191" s="66">
        <f>H191/E191*100</f>
        <v>-0.38910505836575876</v>
      </c>
      <c r="J191" s="67">
        <f>H191*C191</f>
        <v>-21000</v>
      </c>
      <c r="K191" s="61" t="s">
        <v>597</v>
      </c>
    </row>
    <row r="192" spans="1:11" ht="26.25" customHeight="1">
      <c r="A192" s="61" t="s">
        <v>594</v>
      </c>
      <c r="B192" s="61" t="s">
        <v>592</v>
      </c>
      <c r="C192" s="61">
        <v>6600</v>
      </c>
      <c r="D192" s="61" t="s">
        <v>264</v>
      </c>
      <c r="E192" s="61">
        <v>846</v>
      </c>
      <c r="F192" s="61">
        <v>858</v>
      </c>
      <c r="G192" s="65">
        <f t="shared" si="40"/>
        <v>79200</v>
      </c>
      <c r="H192" s="66">
        <f>(G192)/C192</f>
        <v>12</v>
      </c>
      <c r="I192" s="66">
        <f>H192/E192*100</f>
        <v>1.4184397163120568</v>
      </c>
      <c r="J192" s="67">
        <f>H192*C192</f>
        <v>79200</v>
      </c>
      <c r="K192" s="61" t="s">
        <v>594</v>
      </c>
    </row>
    <row r="193" spans="1:11" ht="26.25" customHeight="1">
      <c r="A193" s="61" t="s">
        <v>593</v>
      </c>
      <c r="B193" s="61" t="s">
        <v>595</v>
      </c>
      <c r="C193" s="61">
        <v>32000</v>
      </c>
      <c r="D193" s="61" t="s">
        <v>264</v>
      </c>
      <c r="E193" s="61">
        <v>64.2</v>
      </c>
      <c r="F193" s="61">
        <v>62.75</v>
      </c>
      <c r="G193" s="65">
        <f t="shared" si="40"/>
        <v>-46400.00000000009</v>
      </c>
      <c r="H193" s="66">
        <f>(G193)/C193</f>
        <v>-1.4500000000000026</v>
      </c>
      <c r="I193" s="66">
        <f>H193/E193*100</f>
        <v>-2.2585669781931506</v>
      </c>
      <c r="J193" s="67">
        <f>H193*C193</f>
        <v>-46400.00000000009</v>
      </c>
      <c r="K193" s="61" t="s">
        <v>596</v>
      </c>
    </row>
    <row r="194" spans="1:11" ht="26.25" customHeight="1">
      <c r="A194" s="61" t="s">
        <v>591</v>
      </c>
      <c r="B194" s="61" t="s">
        <v>592</v>
      </c>
      <c r="C194" s="61">
        <v>6600</v>
      </c>
      <c r="D194" s="61" t="s">
        <v>264</v>
      </c>
      <c r="E194" s="61">
        <v>844</v>
      </c>
      <c r="F194" s="61">
        <v>854</v>
      </c>
      <c r="G194" s="65">
        <f t="shared" si="40"/>
        <v>66000</v>
      </c>
      <c r="H194" s="66">
        <f>(G194)/C194</f>
        <v>10</v>
      </c>
      <c r="I194" s="66">
        <f>H194/E194*100</f>
        <v>1.1848341232227488</v>
      </c>
      <c r="J194" s="67">
        <f>H194*C194</f>
        <v>66000</v>
      </c>
      <c r="K194" s="61" t="s">
        <v>593</v>
      </c>
    </row>
    <row r="195" spans="1:11" ht="26.25" customHeight="1">
      <c r="A195" s="61" t="s">
        <v>590</v>
      </c>
      <c r="B195" s="61" t="s">
        <v>584</v>
      </c>
      <c r="C195" s="61">
        <v>18000</v>
      </c>
      <c r="D195" s="61" t="s">
        <v>264</v>
      </c>
      <c r="E195" s="61">
        <v>195</v>
      </c>
      <c r="F195" s="61">
        <v>197</v>
      </c>
      <c r="G195" s="65">
        <f t="shared" si="40"/>
        <v>36000</v>
      </c>
      <c r="H195" s="66">
        <f aca="true" t="shared" si="62" ref="H195:H201">(G195)/C195</f>
        <v>2</v>
      </c>
      <c r="I195" s="66">
        <f aca="true" t="shared" si="63" ref="I195:I201">H195/E195*100</f>
        <v>1.0256410256410255</v>
      </c>
      <c r="J195" s="67">
        <f aca="true" t="shared" si="64" ref="J195:J201">H195*C195</f>
        <v>36000</v>
      </c>
      <c r="K195" s="61" t="s">
        <v>590</v>
      </c>
    </row>
    <row r="196" spans="1:11" ht="26.25" customHeight="1">
      <c r="A196" s="61" t="s">
        <v>590</v>
      </c>
      <c r="B196" s="61" t="s">
        <v>587</v>
      </c>
      <c r="C196" s="61">
        <v>19200</v>
      </c>
      <c r="D196" s="61" t="s">
        <v>264</v>
      </c>
      <c r="E196" s="61">
        <v>290.6</v>
      </c>
      <c r="F196" s="61">
        <v>293.3</v>
      </c>
      <c r="G196" s="65">
        <f t="shared" si="40"/>
        <v>51839.99999999978</v>
      </c>
      <c r="H196" s="66">
        <f t="shared" si="62"/>
        <v>2.6999999999999886</v>
      </c>
      <c r="I196" s="66">
        <f t="shared" si="63"/>
        <v>0.9291121816930448</v>
      </c>
      <c r="J196" s="67">
        <f t="shared" si="64"/>
        <v>51839.99999999978</v>
      </c>
      <c r="K196" s="61" t="s">
        <v>590</v>
      </c>
    </row>
    <row r="197" spans="1:11" ht="26.25" customHeight="1">
      <c r="A197" s="61" t="s">
        <v>589</v>
      </c>
      <c r="B197" s="61" t="s">
        <v>581</v>
      </c>
      <c r="C197" s="61">
        <v>21000</v>
      </c>
      <c r="D197" s="61" t="s">
        <v>264</v>
      </c>
      <c r="E197" s="61">
        <v>239</v>
      </c>
      <c r="F197" s="61">
        <v>240.8</v>
      </c>
      <c r="G197" s="65">
        <f t="shared" si="40"/>
        <v>37800.00000000024</v>
      </c>
      <c r="H197" s="66">
        <f t="shared" si="62"/>
        <v>1.8000000000000114</v>
      </c>
      <c r="I197" s="66">
        <f t="shared" si="63"/>
        <v>0.7531380753138123</v>
      </c>
      <c r="J197" s="67">
        <f t="shared" si="64"/>
        <v>37800.00000000024</v>
      </c>
      <c r="K197" s="61" t="s">
        <v>590</v>
      </c>
    </row>
    <row r="198" spans="1:11" ht="26.25" customHeight="1">
      <c r="A198" s="61" t="s">
        <v>589</v>
      </c>
      <c r="B198" s="61" t="s">
        <v>587</v>
      </c>
      <c r="C198" s="61">
        <v>19200</v>
      </c>
      <c r="D198" s="61" t="s">
        <v>264</v>
      </c>
      <c r="E198" s="61">
        <v>290.5</v>
      </c>
      <c r="F198" s="61">
        <v>288.5</v>
      </c>
      <c r="G198" s="65">
        <f t="shared" si="40"/>
        <v>-38400</v>
      </c>
      <c r="H198" s="66">
        <f t="shared" si="62"/>
        <v>-2</v>
      </c>
      <c r="I198" s="66">
        <f t="shared" si="63"/>
        <v>-0.6884681583476765</v>
      </c>
      <c r="J198" s="67">
        <f t="shared" si="64"/>
        <v>-38400</v>
      </c>
      <c r="K198" s="61" t="s">
        <v>589</v>
      </c>
    </row>
    <row r="199" spans="1:11" ht="26.25" customHeight="1">
      <c r="A199" s="61" t="s">
        <v>588</v>
      </c>
      <c r="B199" s="61" t="s">
        <v>8</v>
      </c>
      <c r="C199" s="61">
        <v>900</v>
      </c>
      <c r="D199" s="61" t="s">
        <v>262</v>
      </c>
      <c r="E199" s="61">
        <v>5691</v>
      </c>
      <c r="F199" s="61">
        <v>5705</v>
      </c>
      <c r="G199" s="65">
        <f t="shared" si="40"/>
        <v>-12600</v>
      </c>
      <c r="H199" s="66">
        <f t="shared" si="62"/>
        <v>-14</v>
      </c>
      <c r="I199" s="66">
        <f t="shared" si="63"/>
        <v>-0.24600246002460024</v>
      </c>
      <c r="J199" s="67">
        <f t="shared" si="64"/>
        <v>-12600</v>
      </c>
      <c r="K199" s="61" t="s">
        <v>589</v>
      </c>
    </row>
    <row r="200" spans="1:11" ht="26.25" customHeight="1">
      <c r="A200" s="61" t="s">
        <v>586</v>
      </c>
      <c r="B200" s="61" t="s">
        <v>587</v>
      </c>
      <c r="C200" s="61">
        <v>19200</v>
      </c>
      <c r="D200" s="61" t="s">
        <v>264</v>
      </c>
      <c r="E200" s="61">
        <v>288.2</v>
      </c>
      <c r="F200" s="61">
        <v>293.9</v>
      </c>
      <c r="G200" s="65">
        <f t="shared" si="40"/>
        <v>109439.99999999978</v>
      </c>
      <c r="H200" s="66">
        <f t="shared" si="62"/>
        <v>5.699999999999989</v>
      </c>
      <c r="I200" s="66">
        <f t="shared" si="63"/>
        <v>1.977793199167241</v>
      </c>
      <c r="J200" s="67">
        <f t="shared" si="64"/>
        <v>109439.99999999978</v>
      </c>
      <c r="K200" s="61" t="s">
        <v>588</v>
      </c>
    </row>
    <row r="201" spans="1:11" ht="26.25" customHeight="1">
      <c r="A201" s="61" t="s">
        <v>586</v>
      </c>
      <c r="B201" s="61" t="s">
        <v>215</v>
      </c>
      <c r="C201" s="61">
        <v>3000</v>
      </c>
      <c r="D201" s="61" t="s">
        <v>264</v>
      </c>
      <c r="E201" s="61">
        <v>847</v>
      </c>
      <c r="F201" s="61">
        <v>863</v>
      </c>
      <c r="G201" s="65">
        <f t="shared" si="40"/>
        <v>48000</v>
      </c>
      <c r="H201" s="66">
        <f t="shared" si="62"/>
        <v>16</v>
      </c>
      <c r="I201" s="66">
        <f t="shared" si="63"/>
        <v>1.8890200708382525</v>
      </c>
      <c r="J201" s="67">
        <f t="shared" si="64"/>
        <v>48000</v>
      </c>
      <c r="K201" s="61" t="s">
        <v>586</v>
      </c>
    </row>
    <row r="202" spans="1:11" ht="26.25" customHeight="1">
      <c r="A202" s="61" t="s">
        <v>586</v>
      </c>
      <c r="B202" s="61" t="s">
        <v>581</v>
      </c>
      <c r="C202" s="61">
        <v>21000</v>
      </c>
      <c r="D202" s="61" t="s">
        <v>264</v>
      </c>
      <c r="E202" s="61">
        <v>240</v>
      </c>
      <c r="F202" s="61">
        <v>242.4</v>
      </c>
      <c r="G202" s="65">
        <f t="shared" si="40"/>
        <v>50400.00000000012</v>
      </c>
      <c r="H202" s="66">
        <f aca="true" t="shared" si="65" ref="H202:H207">(G202)/C202</f>
        <v>2.4000000000000057</v>
      </c>
      <c r="I202" s="66">
        <f aca="true" t="shared" si="66" ref="I202:I207">H202/E202*100</f>
        <v>1.0000000000000024</v>
      </c>
      <c r="J202" s="67">
        <f aca="true" t="shared" si="67" ref="J202:J207">H202*C202</f>
        <v>50400.00000000012</v>
      </c>
      <c r="K202" s="61" t="s">
        <v>586</v>
      </c>
    </row>
    <row r="203" spans="1:11" ht="26.25" customHeight="1">
      <c r="A203" s="61" t="s">
        <v>585</v>
      </c>
      <c r="B203" s="61" t="s">
        <v>581</v>
      </c>
      <c r="C203" s="61">
        <v>21000</v>
      </c>
      <c r="D203" s="61" t="s">
        <v>262</v>
      </c>
      <c r="E203" s="61">
        <v>241.5</v>
      </c>
      <c r="F203" s="61">
        <v>238.8</v>
      </c>
      <c r="G203" s="65">
        <f t="shared" si="40"/>
        <v>56699.99999999976</v>
      </c>
      <c r="H203" s="66">
        <f t="shared" si="65"/>
        <v>2.6999999999999886</v>
      </c>
      <c r="I203" s="66">
        <f t="shared" si="66"/>
        <v>1.1180124223602437</v>
      </c>
      <c r="J203" s="67">
        <f t="shared" si="67"/>
        <v>56699.99999999976</v>
      </c>
      <c r="K203" s="61" t="s">
        <v>585</v>
      </c>
    </row>
    <row r="204" spans="1:11" ht="26.25" customHeight="1">
      <c r="A204" s="61" t="s">
        <v>583</v>
      </c>
      <c r="B204" s="61" t="s">
        <v>584</v>
      </c>
      <c r="C204" s="61">
        <v>18000</v>
      </c>
      <c r="D204" s="61" t="s">
        <v>264</v>
      </c>
      <c r="E204" s="61">
        <v>200.5</v>
      </c>
      <c r="F204" s="61">
        <v>204.5</v>
      </c>
      <c r="G204" s="65">
        <f t="shared" si="40"/>
        <v>72000</v>
      </c>
      <c r="H204" s="66">
        <f t="shared" si="65"/>
        <v>4</v>
      </c>
      <c r="I204" s="66">
        <f t="shared" si="66"/>
        <v>1.99501246882793</v>
      </c>
      <c r="J204" s="67">
        <f t="shared" si="67"/>
        <v>72000</v>
      </c>
      <c r="K204" s="61" t="s">
        <v>583</v>
      </c>
    </row>
    <row r="205" spans="1:11" ht="26.25" customHeight="1">
      <c r="A205" s="61" t="s">
        <v>578</v>
      </c>
      <c r="B205" s="61" t="s">
        <v>581</v>
      </c>
      <c r="C205" s="61">
        <v>21000</v>
      </c>
      <c r="D205" s="61" t="s">
        <v>264</v>
      </c>
      <c r="E205" s="61">
        <v>227</v>
      </c>
      <c r="F205" s="61">
        <v>230.5</v>
      </c>
      <c r="G205" s="65">
        <f t="shared" si="40"/>
        <v>73500</v>
      </c>
      <c r="H205" s="66">
        <f t="shared" si="65"/>
        <v>3.5</v>
      </c>
      <c r="I205" s="66">
        <f t="shared" si="66"/>
        <v>1.5418502202643172</v>
      </c>
      <c r="J205" s="67">
        <f t="shared" si="67"/>
        <v>73500</v>
      </c>
      <c r="K205" s="61" t="s">
        <v>582</v>
      </c>
    </row>
    <row r="206" spans="1:11" ht="26.25" customHeight="1">
      <c r="A206" s="61" t="s">
        <v>580</v>
      </c>
      <c r="B206" s="61" t="s">
        <v>13</v>
      </c>
      <c r="C206" s="61">
        <v>6600</v>
      </c>
      <c r="D206" s="61" t="s">
        <v>264</v>
      </c>
      <c r="E206" s="61">
        <v>500</v>
      </c>
      <c r="F206" s="61">
        <v>490</v>
      </c>
      <c r="G206" s="65">
        <f t="shared" si="40"/>
        <v>-66000</v>
      </c>
      <c r="H206" s="66">
        <f t="shared" si="65"/>
        <v>-10</v>
      </c>
      <c r="I206" s="66">
        <f t="shared" si="66"/>
        <v>-2</v>
      </c>
      <c r="J206" s="67">
        <f t="shared" si="67"/>
        <v>-66000</v>
      </c>
      <c r="K206" s="61" t="s">
        <v>578</v>
      </c>
    </row>
    <row r="207" spans="1:11" ht="26.25" customHeight="1">
      <c r="A207" s="61" t="s">
        <v>579</v>
      </c>
      <c r="B207" s="61" t="s">
        <v>211</v>
      </c>
      <c r="C207" s="61">
        <v>4200</v>
      </c>
      <c r="D207" s="61" t="s">
        <v>264</v>
      </c>
      <c r="E207" s="61">
        <v>669</v>
      </c>
      <c r="F207" s="61">
        <v>682</v>
      </c>
      <c r="G207" s="65">
        <f t="shared" si="40"/>
        <v>54600</v>
      </c>
      <c r="H207" s="66">
        <f t="shared" si="65"/>
        <v>13</v>
      </c>
      <c r="I207" s="66">
        <f t="shared" si="66"/>
        <v>1.9431988041853512</v>
      </c>
      <c r="J207" s="67">
        <f t="shared" si="67"/>
        <v>54600</v>
      </c>
      <c r="K207" s="66" t="s">
        <v>578</v>
      </c>
    </row>
    <row r="208" spans="1:11" ht="26.25" customHeight="1">
      <c r="A208" s="70"/>
      <c r="B208" s="70"/>
      <c r="C208" s="71"/>
      <c r="D208" s="70"/>
      <c r="E208" s="70"/>
      <c r="F208" s="73"/>
      <c r="G208" s="74"/>
      <c r="H208" s="75"/>
      <c r="I208" s="75" t="s">
        <v>550</v>
      </c>
      <c r="J208" s="77">
        <f>SUM(J191:J207)</f>
        <v>551079.9999999995</v>
      </c>
      <c r="K208" s="76"/>
    </row>
    <row r="209" spans="1:11" ht="26.25" customHeight="1">
      <c r="A209" s="61" t="s">
        <v>576</v>
      </c>
      <c r="B209" s="61" t="s">
        <v>577</v>
      </c>
      <c r="C209" s="61">
        <v>6000</v>
      </c>
      <c r="D209" s="61" t="s">
        <v>264</v>
      </c>
      <c r="E209" s="61">
        <v>507</v>
      </c>
      <c r="F209" s="61">
        <v>519</v>
      </c>
      <c r="G209" s="65">
        <f t="shared" si="40"/>
        <v>72000</v>
      </c>
      <c r="H209" s="66">
        <f aca="true" t="shared" si="68" ref="H209:H214">(G209)/C209</f>
        <v>12</v>
      </c>
      <c r="I209" s="66">
        <f aca="true" t="shared" si="69" ref="I209:I214">H209/E209*100</f>
        <v>2.366863905325444</v>
      </c>
      <c r="J209" s="67">
        <f aca="true" t="shared" si="70" ref="J209:J214">H209*C209</f>
        <v>72000</v>
      </c>
      <c r="K209" s="61" t="s">
        <v>576</v>
      </c>
    </row>
    <row r="210" spans="1:11" ht="26.25" customHeight="1">
      <c r="A210" s="61" t="s">
        <v>574</v>
      </c>
      <c r="B210" s="61" t="s">
        <v>211</v>
      </c>
      <c r="C210" s="61">
        <v>4200</v>
      </c>
      <c r="D210" s="61" t="s">
        <v>262</v>
      </c>
      <c r="E210" s="61">
        <v>686</v>
      </c>
      <c r="F210" s="61">
        <v>674</v>
      </c>
      <c r="G210" s="65">
        <f t="shared" si="40"/>
        <v>50400</v>
      </c>
      <c r="H210" s="66">
        <f t="shared" si="68"/>
        <v>12</v>
      </c>
      <c r="I210" s="66">
        <f t="shared" si="69"/>
        <v>1.749271137026239</v>
      </c>
      <c r="J210" s="67">
        <f t="shared" si="70"/>
        <v>50400</v>
      </c>
      <c r="K210" s="61" t="s">
        <v>575</v>
      </c>
    </row>
    <row r="211" spans="1:11" ht="26.25" customHeight="1">
      <c r="A211" s="61" t="s">
        <v>573</v>
      </c>
      <c r="B211" s="61" t="s">
        <v>55</v>
      </c>
      <c r="C211" s="61">
        <v>3600</v>
      </c>
      <c r="D211" s="61" t="s">
        <v>262</v>
      </c>
      <c r="E211" s="61">
        <v>857</v>
      </c>
      <c r="F211" s="61">
        <v>817</v>
      </c>
      <c r="G211" s="65">
        <f t="shared" si="40"/>
        <v>144000</v>
      </c>
      <c r="H211" s="66">
        <f t="shared" si="68"/>
        <v>40</v>
      </c>
      <c r="I211" s="66">
        <f t="shared" si="69"/>
        <v>4.667444574095683</v>
      </c>
      <c r="J211" s="67">
        <f t="shared" si="70"/>
        <v>144000</v>
      </c>
      <c r="K211" s="61" t="s">
        <v>574</v>
      </c>
    </row>
    <row r="212" spans="1:11" ht="26.25" customHeight="1">
      <c r="A212" s="61" t="s">
        <v>572</v>
      </c>
      <c r="B212" s="61" t="s">
        <v>10</v>
      </c>
      <c r="C212" s="61">
        <v>1500</v>
      </c>
      <c r="D212" s="61" t="s">
        <v>264</v>
      </c>
      <c r="E212" s="61">
        <v>2217</v>
      </c>
      <c r="F212" s="61">
        <v>2274</v>
      </c>
      <c r="G212" s="65">
        <f t="shared" si="40"/>
        <v>85500</v>
      </c>
      <c r="H212" s="66">
        <f t="shared" si="68"/>
        <v>57</v>
      </c>
      <c r="I212" s="66">
        <f t="shared" si="69"/>
        <v>2.571041948579161</v>
      </c>
      <c r="J212" s="67">
        <f t="shared" si="70"/>
        <v>85500</v>
      </c>
      <c r="K212" s="61" t="s">
        <v>573</v>
      </c>
    </row>
    <row r="213" spans="1:11" ht="26.25" customHeight="1">
      <c r="A213" s="61" t="s">
        <v>570</v>
      </c>
      <c r="B213" s="61" t="s">
        <v>211</v>
      </c>
      <c r="C213" s="61">
        <v>4200</v>
      </c>
      <c r="D213" s="61" t="s">
        <v>262</v>
      </c>
      <c r="E213" s="61">
        <v>725</v>
      </c>
      <c r="F213" s="61">
        <v>707</v>
      </c>
      <c r="G213" s="65">
        <f t="shared" si="40"/>
        <v>75600</v>
      </c>
      <c r="H213" s="66">
        <f t="shared" si="68"/>
        <v>18</v>
      </c>
      <c r="I213" s="66">
        <f t="shared" si="69"/>
        <v>2.4827586206896552</v>
      </c>
      <c r="J213" s="67">
        <f t="shared" si="70"/>
        <v>75600</v>
      </c>
      <c r="K213" s="61" t="s">
        <v>571</v>
      </c>
    </row>
    <row r="214" spans="1:11" ht="26.25" customHeight="1">
      <c r="A214" s="61" t="s">
        <v>568</v>
      </c>
      <c r="B214" s="61" t="s">
        <v>44</v>
      </c>
      <c r="C214" s="61">
        <v>9000</v>
      </c>
      <c r="D214" s="61" t="s">
        <v>264</v>
      </c>
      <c r="E214" s="61">
        <v>437</v>
      </c>
      <c r="F214" s="61">
        <v>455</v>
      </c>
      <c r="G214" s="65">
        <f t="shared" si="40"/>
        <v>162000</v>
      </c>
      <c r="H214" s="66">
        <f t="shared" si="68"/>
        <v>18</v>
      </c>
      <c r="I214" s="66">
        <f t="shared" si="69"/>
        <v>4.118993135011442</v>
      </c>
      <c r="J214" s="67">
        <f t="shared" si="70"/>
        <v>162000</v>
      </c>
      <c r="K214" s="66" t="s">
        <v>569</v>
      </c>
    </row>
    <row r="215" spans="1:11" ht="26.25" customHeight="1">
      <c r="A215" s="70"/>
      <c r="B215" s="70"/>
      <c r="C215" s="71"/>
      <c r="D215" s="70"/>
      <c r="E215" s="70"/>
      <c r="F215" s="73"/>
      <c r="G215" s="74"/>
      <c r="H215" s="75"/>
      <c r="I215" s="75" t="s">
        <v>550</v>
      </c>
      <c r="J215" s="77">
        <f>SUM(J209:J214)</f>
        <v>589500</v>
      </c>
      <c r="K215" s="76"/>
    </row>
    <row r="216" spans="1:11" ht="26.25" customHeight="1">
      <c r="A216" s="61" t="s">
        <v>566</v>
      </c>
      <c r="B216" s="61" t="s">
        <v>299</v>
      </c>
      <c r="C216" s="61">
        <v>7200</v>
      </c>
      <c r="D216" s="61" t="s">
        <v>264</v>
      </c>
      <c r="E216" s="61">
        <v>611</v>
      </c>
      <c r="F216" s="61">
        <v>624</v>
      </c>
      <c r="G216" s="65">
        <f aca="true" t="shared" si="71" ref="G216:G221">(IF($D216="SHORT",$E216-$F216,IF($D216="LONG",$F216-$E216)))*$C216</f>
        <v>93600</v>
      </c>
      <c r="H216" s="66">
        <f aca="true" t="shared" si="72" ref="H216:H221">(G216)/C216</f>
        <v>13</v>
      </c>
      <c r="I216" s="66">
        <f aca="true" t="shared" si="73" ref="I216:I221">H216/E216*100</f>
        <v>2.127659574468085</v>
      </c>
      <c r="J216" s="67">
        <f aca="true" t="shared" si="74" ref="J216:J221">H216*C216</f>
        <v>93600</v>
      </c>
      <c r="K216" s="66" t="s">
        <v>567</v>
      </c>
    </row>
    <row r="217" spans="1:11" ht="26.25" customHeight="1">
      <c r="A217" s="61" t="s">
        <v>563</v>
      </c>
      <c r="B217" s="61" t="s">
        <v>211</v>
      </c>
      <c r="C217" s="61">
        <v>4200</v>
      </c>
      <c r="D217" s="61" t="s">
        <v>264</v>
      </c>
      <c r="E217" s="61">
        <v>716</v>
      </c>
      <c r="F217" s="61">
        <v>727</v>
      </c>
      <c r="G217" s="65">
        <f t="shared" si="71"/>
        <v>46200</v>
      </c>
      <c r="H217" s="66">
        <f t="shared" si="72"/>
        <v>11</v>
      </c>
      <c r="I217" s="66">
        <f t="shared" si="73"/>
        <v>1.536312849162011</v>
      </c>
      <c r="J217" s="67">
        <f t="shared" si="74"/>
        <v>46200</v>
      </c>
      <c r="K217" s="66" t="s">
        <v>564</v>
      </c>
    </row>
    <row r="218" spans="1:11" ht="26.25" customHeight="1">
      <c r="A218" s="61" t="s">
        <v>562</v>
      </c>
      <c r="B218" s="61" t="s">
        <v>215</v>
      </c>
      <c r="C218" s="61">
        <v>3000</v>
      </c>
      <c r="D218" s="61" t="s">
        <v>264</v>
      </c>
      <c r="E218" s="61">
        <v>844</v>
      </c>
      <c r="F218" s="61">
        <v>864</v>
      </c>
      <c r="G218" s="65">
        <f t="shared" si="71"/>
        <v>60000</v>
      </c>
      <c r="H218" s="66">
        <f t="shared" si="72"/>
        <v>20</v>
      </c>
      <c r="I218" s="66">
        <f t="shared" si="73"/>
        <v>2.3696682464454977</v>
      </c>
      <c r="J218" s="67">
        <f t="shared" si="74"/>
        <v>60000</v>
      </c>
      <c r="K218" s="66" t="s">
        <v>68</v>
      </c>
    </row>
    <row r="219" spans="1:11" ht="26.25" customHeight="1">
      <c r="A219" s="61" t="s">
        <v>559</v>
      </c>
      <c r="B219" s="61" t="s">
        <v>211</v>
      </c>
      <c r="C219" s="61">
        <v>4200</v>
      </c>
      <c r="D219" s="61" t="s">
        <v>262</v>
      </c>
      <c r="E219" s="61">
        <v>773</v>
      </c>
      <c r="F219" s="61">
        <v>740</v>
      </c>
      <c r="G219" s="65">
        <f t="shared" si="71"/>
        <v>138600</v>
      </c>
      <c r="H219" s="66">
        <f t="shared" si="72"/>
        <v>33</v>
      </c>
      <c r="I219" s="66">
        <f t="shared" si="73"/>
        <v>4.269081500646831</v>
      </c>
      <c r="J219" s="67">
        <f t="shared" si="74"/>
        <v>138600</v>
      </c>
      <c r="K219" s="66" t="s">
        <v>560</v>
      </c>
    </row>
    <row r="220" spans="1:11" ht="26.25" customHeight="1">
      <c r="A220" s="61" t="s">
        <v>561</v>
      </c>
      <c r="B220" s="61" t="s">
        <v>299</v>
      </c>
      <c r="C220" s="61">
        <v>7200</v>
      </c>
      <c r="D220" s="61" t="s">
        <v>264</v>
      </c>
      <c r="E220" s="61">
        <v>667</v>
      </c>
      <c r="F220" s="61">
        <v>683</v>
      </c>
      <c r="G220" s="65">
        <f t="shared" si="71"/>
        <v>115200</v>
      </c>
      <c r="H220" s="66">
        <f t="shared" si="72"/>
        <v>16</v>
      </c>
      <c r="I220" s="66">
        <f t="shared" si="73"/>
        <v>2.39880059970015</v>
      </c>
      <c r="J220" s="67">
        <f t="shared" si="74"/>
        <v>115200</v>
      </c>
      <c r="K220" s="66" t="s">
        <v>558</v>
      </c>
    </row>
    <row r="221" spans="1:11" ht="26.25" customHeight="1">
      <c r="A221" s="61" t="s">
        <v>557</v>
      </c>
      <c r="B221" s="61" t="s">
        <v>178</v>
      </c>
      <c r="C221" s="61">
        <v>2400</v>
      </c>
      <c r="D221" s="61" t="s">
        <v>262</v>
      </c>
      <c r="E221" s="61">
        <v>1516</v>
      </c>
      <c r="F221" s="61">
        <v>1496</v>
      </c>
      <c r="G221" s="65">
        <f t="shared" si="71"/>
        <v>48000</v>
      </c>
      <c r="H221" s="66">
        <f t="shared" si="72"/>
        <v>20</v>
      </c>
      <c r="I221" s="66">
        <f t="shared" si="73"/>
        <v>1.3192612137203166</v>
      </c>
      <c r="J221" s="67">
        <f t="shared" si="74"/>
        <v>48000</v>
      </c>
      <c r="K221" s="66" t="s">
        <v>561</v>
      </c>
    </row>
    <row r="222" spans="1:11" ht="26.25" customHeight="1">
      <c r="A222" s="70"/>
      <c r="B222" s="70"/>
      <c r="C222" s="71"/>
      <c r="D222" s="70"/>
      <c r="E222" s="70"/>
      <c r="F222" s="73"/>
      <c r="G222" s="74"/>
      <c r="H222" s="75"/>
      <c r="I222" s="75" t="s">
        <v>550</v>
      </c>
      <c r="J222" s="77">
        <f>SUM(J216:J221)</f>
        <v>501600</v>
      </c>
      <c r="K222" s="76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0" customWidth="1"/>
    <col min="2" max="2" width="20.57421875" style="0" customWidth="1"/>
    <col min="3" max="3" width="10.00390625" style="0" customWidth="1"/>
    <col min="4" max="4" width="12.00390625" style="0" customWidth="1"/>
    <col min="5" max="5" width="14.00390625" style="0" customWidth="1"/>
    <col min="6" max="6" width="0" style="0" hidden="1" customWidth="1"/>
    <col min="7" max="7" width="11.140625" style="0" customWidth="1"/>
    <col min="8" max="8" width="10.7109375" style="0" customWidth="1"/>
    <col min="9" max="9" width="10.421875" style="0" customWidth="1"/>
    <col min="10" max="10" width="12.421875" style="48" customWidth="1"/>
    <col min="11" max="11" width="10.57421875" style="48" customWidth="1"/>
    <col min="12" max="12" width="11.28125" style="48" customWidth="1"/>
    <col min="13" max="13" width="13.421875" style="0" customWidth="1"/>
    <col min="14" max="14" width="11.28125" style="0" customWidth="1"/>
    <col min="15" max="15" width="29.00390625" style="0" customWidth="1"/>
  </cols>
  <sheetData>
    <row r="1" spans="1:17" ht="15">
      <c r="A1" s="9"/>
      <c r="B1" s="9"/>
      <c r="C1" s="41"/>
      <c r="D1" s="9"/>
      <c r="E1" s="9"/>
      <c r="F1" s="9"/>
      <c r="G1" s="9"/>
      <c r="H1" s="9"/>
      <c r="I1" s="9"/>
      <c r="J1" s="44"/>
      <c r="K1" s="44"/>
      <c r="L1" s="44"/>
      <c r="M1" s="36"/>
      <c r="N1" s="10"/>
      <c r="O1" s="11"/>
      <c r="P1" s="34"/>
      <c r="Q1" s="31"/>
    </row>
    <row r="2" spans="1:17" ht="15">
      <c r="A2" s="9"/>
      <c r="B2" s="9"/>
      <c r="C2" s="41"/>
      <c r="D2" s="9"/>
      <c r="E2" s="9"/>
      <c r="F2" s="9"/>
      <c r="G2" s="9"/>
      <c r="H2" s="9"/>
      <c r="I2" s="9"/>
      <c r="J2" s="44"/>
      <c r="K2" s="44"/>
      <c r="L2" s="44"/>
      <c r="M2" s="36"/>
      <c r="N2" s="10"/>
      <c r="O2" s="11"/>
      <c r="P2" s="34"/>
      <c r="Q2" s="31"/>
    </row>
    <row r="3" spans="1:17" ht="15">
      <c r="A3" s="9"/>
      <c r="B3" s="9"/>
      <c r="C3" s="41"/>
      <c r="D3" s="9"/>
      <c r="E3" s="9"/>
      <c r="F3" s="9"/>
      <c r="G3" s="9"/>
      <c r="H3" s="9"/>
      <c r="I3" s="9"/>
      <c r="J3" s="44"/>
      <c r="K3" s="44"/>
      <c r="L3" s="44"/>
      <c r="M3" s="36"/>
      <c r="N3" s="10"/>
      <c r="O3" s="11"/>
      <c r="P3" s="34"/>
      <c r="Q3" s="31"/>
    </row>
    <row r="4" spans="1:17" ht="15">
      <c r="A4" s="9"/>
      <c r="B4" s="9"/>
      <c r="C4" s="41"/>
      <c r="D4" s="9"/>
      <c r="E4" s="9"/>
      <c r="F4" s="9"/>
      <c r="G4" s="9"/>
      <c r="H4" s="9"/>
      <c r="I4" s="9"/>
      <c r="J4" s="44"/>
      <c r="K4" s="44"/>
      <c r="L4" s="44"/>
      <c r="M4" s="36"/>
      <c r="N4" s="10"/>
      <c r="O4" s="11"/>
      <c r="P4" s="34"/>
      <c r="Q4" s="31"/>
    </row>
    <row r="5" spans="1:17" ht="15">
      <c r="A5" s="12" t="s">
        <v>624</v>
      </c>
      <c r="B5" s="9"/>
      <c r="C5" s="41"/>
      <c r="D5" s="9"/>
      <c r="E5" s="9"/>
      <c r="F5" s="9"/>
      <c r="G5" s="9"/>
      <c r="H5" s="9"/>
      <c r="I5" s="9"/>
      <c r="J5" s="45"/>
      <c r="K5" s="45"/>
      <c r="L5" s="45"/>
      <c r="M5" s="37" t="s">
        <v>246</v>
      </c>
      <c r="N5" s="14">
        <f>SUM($N$7:$N$456)</f>
        <v>390000</v>
      </c>
      <c r="O5" s="11"/>
      <c r="P5" s="34"/>
      <c r="Q5" s="31"/>
    </row>
    <row r="6" spans="1:17" ht="25.5">
      <c r="A6" s="15" t="s">
        <v>247</v>
      </c>
      <c r="B6" s="15" t="s">
        <v>248</v>
      </c>
      <c r="C6" s="15" t="s">
        <v>249</v>
      </c>
      <c r="D6" s="15" t="s">
        <v>250</v>
      </c>
      <c r="E6" s="15" t="s">
        <v>251</v>
      </c>
      <c r="F6" s="15" t="s">
        <v>252</v>
      </c>
      <c r="G6" s="15" t="s">
        <v>253</v>
      </c>
      <c r="H6" s="15" t="s">
        <v>254</v>
      </c>
      <c r="I6" s="15" t="s">
        <v>255</v>
      </c>
      <c r="J6" s="46" t="s">
        <v>256</v>
      </c>
      <c r="K6" s="46" t="s">
        <v>257</v>
      </c>
      <c r="L6" s="46" t="s">
        <v>258</v>
      </c>
      <c r="M6" s="38" t="s">
        <v>259</v>
      </c>
      <c r="N6" s="16" t="s">
        <v>260</v>
      </c>
      <c r="O6" s="15" t="s">
        <v>261</v>
      </c>
      <c r="P6" s="34"/>
      <c r="Q6" s="31"/>
    </row>
    <row r="7" spans="1:17" s="21" customFormat="1" ht="26.25" customHeight="1">
      <c r="A7" s="18"/>
      <c r="B7" s="18"/>
      <c r="C7" s="42"/>
      <c r="D7" s="20"/>
      <c r="E7" s="20"/>
      <c r="F7" s="20"/>
      <c r="G7" s="20"/>
      <c r="H7" s="20"/>
      <c r="I7" s="20"/>
      <c r="J7" s="47"/>
      <c r="K7" s="47"/>
      <c r="L7" s="47"/>
      <c r="M7" s="39"/>
      <c r="N7" s="20"/>
      <c r="O7" s="30"/>
      <c r="P7" s="35"/>
      <c r="Q7" s="32"/>
    </row>
    <row r="8" spans="1:17" s="21" customFormat="1" ht="26.25" customHeight="1">
      <c r="A8" s="18" t="s">
        <v>378</v>
      </c>
      <c r="B8" s="18" t="s">
        <v>169</v>
      </c>
      <c r="C8" s="42">
        <v>3000</v>
      </c>
      <c r="D8" s="20" t="s">
        <v>264</v>
      </c>
      <c r="E8" s="20">
        <v>647</v>
      </c>
      <c r="F8" s="20"/>
      <c r="G8" s="20">
        <v>662</v>
      </c>
      <c r="H8" s="20">
        <v>668</v>
      </c>
      <c r="I8" s="20">
        <v>679</v>
      </c>
      <c r="J8" s="47">
        <f aca="true" t="shared" si="0" ref="J8:J14">(IF($D8="SHORT",$E8-$G8,IF($D8="LONG",$G8-$E8)))*$C8/3</f>
        <v>15000</v>
      </c>
      <c r="K8" s="47">
        <f aca="true" t="shared" si="1" ref="K8:K14">(IF($D8="SHORT",$E8-$H8,IF($D8="LONG",$H8-$E8)))*$C8/3</f>
        <v>21000</v>
      </c>
      <c r="L8" s="47">
        <f aca="true" t="shared" si="2" ref="L8:L14">(IF($D8="SHORT",$E8-$I8,IF($D8="LONG",$I8-$E8)))*$C8/3</f>
        <v>32000</v>
      </c>
      <c r="M8" s="39">
        <f aca="true" t="shared" si="3" ref="M8:M14">(K8+J8+L8)/C8</f>
        <v>22.666666666666668</v>
      </c>
      <c r="N8" s="20">
        <f aca="true" t="shared" si="4" ref="N8:N14">C8*M8</f>
        <v>68000</v>
      </c>
      <c r="O8" s="30" t="s">
        <v>380</v>
      </c>
      <c r="P8" s="35"/>
      <c r="Q8" s="32"/>
    </row>
    <row r="9" spans="1:17" s="21" customFormat="1" ht="26.25" customHeight="1">
      <c r="A9" s="18" t="s">
        <v>376</v>
      </c>
      <c r="B9" s="18" t="s">
        <v>169</v>
      </c>
      <c r="C9" s="42">
        <v>1000</v>
      </c>
      <c r="D9" s="20" t="s">
        <v>264</v>
      </c>
      <c r="E9" s="20">
        <v>629</v>
      </c>
      <c r="F9" s="20"/>
      <c r="G9" s="20">
        <v>658</v>
      </c>
      <c r="H9" s="20">
        <v>658</v>
      </c>
      <c r="I9" s="20">
        <v>658</v>
      </c>
      <c r="J9" s="47">
        <f t="shared" si="0"/>
        <v>9666.666666666666</v>
      </c>
      <c r="K9" s="47">
        <f t="shared" si="1"/>
        <v>9666.666666666666</v>
      </c>
      <c r="L9" s="47">
        <f t="shared" si="2"/>
        <v>9666.666666666666</v>
      </c>
      <c r="M9" s="39">
        <f t="shared" si="3"/>
        <v>29</v>
      </c>
      <c r="N9" s="20">
        <f t="shared" si="4"/>
        <v>29000</v>
      </c>
      <c r="O9" s="30" t="s">
        <v>377</v>
      </c>
      <c r="P9" s="35"/>
      <c r="Q9" s="32"/>
    </row>
    <row r="10" spans="1:17" s="21" customFormat="1" ht="26.25" customHeight="1">
      <c r="A10" s="18" t="s">
        <v>375</v>
      </c>
      <c r="B10" s="18" t="s">
        <v>169</v>
      </c>
      <c r="C10" s="42">
        <v>2000</v>
      </c>
      <c r="D10" s="20" t="s">
        <v>264</v>
      </c>
      <c r="E10" s="20">
        <v>689.5</v>
      </c>
      <c r="F10" s="20"/>
      <c r="G10" s="20">
        <v>664.5</v>
      </c>
      <c r="H10" s="20">
        <v>664.5</v>
      </c>
      <c r="I10" s="20">
        <v>664.5</v>
      </c>
      <c r="J10" s="47">
        <f t="shared" si="0"/>
        <v>-16666.666666666668</v>
      </c>
      <c r="K10" s="47">
        <f t="shared" si="1"/>
        <v>-16666.666666666668</v>
      </c>
      <c r="L10" s="47">
        <f t="shared" si="2"/>
        <v>-16666.666666666668</v>
      </c>
      <c r="M10" s="39">
        <f t="shared" si="3"/>
        <v>-25</v>
      </c>
      <c r="N10" s="20">
        <f t="shared" si="4"/>
        <v>-50000</v>
      </c>
      <c r="O10" s="30" t="s">
        <v>379</v>
      </c>
      <c r="P10" s="35"/>
      <c r="Q10" s="32"/>
    </row>
    <row r="11" spans="1:17" s="21" customFormat="1" ht="26.25" customHeight="1">
      <c r="A11" s="18" t="s">
        <v>373</v>
      </c>
      <c r="B11" s="18" t="s">
        <v>211</v>
      </c>
      <c r="C11" s="42">
        <v>3000</v>
      </c>
      <c r="D11" s="20" t="s">
        <v>264</v>
      </c>
      <c r="E11" s="20">
        <v>792</v>
      </c>
      <c r="F11" s="20">
        <v>775</v>
      </c>
      <c r="G11" s="20">
        <v>809</v>
      </c>
      <c r="H11" s="20">
        <v>809</v>
      </c>
      <c r="I11" s="20">
        <v>809</v>
      </c>
      <c r="J11" s="47">
        <f t="shared" si="0"/>
        <v>17000</v>
      </c>
      <c r="K11" s="47">
        <f t="shared" si="1"/>
        <v>17000</v>
      </c>
      <c r="L11" s="47">
        <f t="shared" si="2"/>
        <v>17000</v>
      </c>
      <c r="M11" s="39">
        <f t="shared" si="3"/>
        <v>17</v>
      </c>
      <c r="N11" s="20">
        <f t="shared" si="4"/>
        <v>51000</v>
      </c>
      <c r="O11" s="30" t="s">
        <v>374</v>
      </c>
      <c r="P11" s="35"/>
      <c r="Q11" s="32"/>
    </row>
    <row r="12" spans="1:17" s="21" customFormat="1" ht="26.25" customHeight="1">
      <c r="A12" s="18" t="s">
        <v>371</v>
      </c>
      <c r="B12" s="18" t="s">
        <v>32</v>
      </c>
      <c r="C12" s="42">
        <v>6000</v>
      </c>
      <c r="D12" s="20" t="s">
        <v>264</v>
      </c>
      <c r="E12" s="20">
        <v>81.5</v>
      </c>
      <c r="F12" s="20">
        <v>79</v>
      </c>
      <c r="G12" s="20">
        <v>79</v>
      </c>
      <c r="H12" s="20">
        <v>79</v>
      </c>
      <c r="I12" s="20">
        <v>79</v>
      </c>
      <c r="J12" s="47">
        <f t="shared" si="0"/>
        <v>-5000</v>
      </c>
      <c r="K12" s="47">
        <f t="shared" si="1"/>
        <v>-5000</v>
      </c>
      <c r="L12" s="47">
        <f t="shared" si="2"/>
        <v>-5000</v>
      </c>
      <c r="M12" s="39">
        <f t="shared" si="3"/>
        <v>-2.5</v>
      </c>
      <c r="N12" s="20">
        <f>C12*M12</f>
        <v>-15000</v>
      </c>
      <c r="O12" s="30" t="s">
        <v>372</v>
      </c>
      <c r="P12" s="35"/>
      <c r="Q12" s="32"/>
    </row>
    <row r="13" spans="1:17" s="21" customFormat="1" ht="26.25" customHeight="1">
      <c r="A13" s="18" t="s">
        <v>369</v>
      </c>
      <c r="B13" s="18" t="s">
        <v>297</v>
      </c>
      <c r="C13" s="42">
        <v>1250</v>
      </c>
      <c r="D13" s="20" t="s">
        <v>264</v>
      </c>
      <c r="E13" s="20">
        <v>2670</v>
      </c>
      <c r="F13" s="20">
        <v>2633</v>
      </c>
      <c r="G13" s="20">
        <v>2714</v>
      </c>
      <c r="H13" s="20">
        <v>2714</v>
      </c>
      <c r="I13" s="20">
        <v>2714</v>
      </c>
      <c r="J13" s="47">
        <f t="shared" si="0"/>
        <v>18333.333333333332</v>
      </c>
      <c r="K13" s="47">
        <f t="shared" si="1"/>
        <v>18333.333333333332</v>
      </c>
      <c r="L13" s="47">
        <f t="shared" si="2"/>
        <v>18333.333333333332</v>
      </c>
      <c r="M13" s="39">
        <f t="shared" si="3"/>
        <v>44</v>
      </c>
      <c r="N13" s="20">
        <f t="shared" si="4"/>
        <v>55000</v>
      </c>
      <c r="O13" s="30" t="s">
        <v>370</v>
      </c>
      <c r="P13" s="35"/>
      <c r="Q13" s="32"/>
    </row>
    <row r="14" spans="1:17" s="21" customFormat="1" ht="26.25" customHeight="1">
      <c r="A14" s="18" t="s">
        <v>367</v>
      </c>
      <c r="B14" s="18" t="s">
        <v>297</v>
      </c>
      <c r="C14" s="42">
        <v>1500</v>
      </c>
      <c r="D14" s="20" t="s">
        <v>264</v>
      </c>
      <c r="E14" s="20">
        <v>2614</v>
      </c>
      <c r="F14" s="20">
        <v>2588</v>
      </c>
      <c r="G14" s="20">
        <v>2782</v>
      </c>
      <c r="H14" s="20">
        <v>2782</v>
      </c>
      <c r="I14" s="20">
        <v>2782</v>
      </c>
      <c r="J14" s="47">
        <f t="shared" si="0"/>
        <v>84000</v>
      </c>
      <c r="K14" s="47">
        <f t="shared" si="1"/>
        <v>84000</v>
      </c>
      <c r="L14" s="47">
        <f t="shared" si="2"/>
        <v>84000</v>
      </c>
      <c r="M14" s="39">
        <f t="shared" si="3"/>
        <v>168</v>
      </c>
      <c r="N14" s="20">
        <f t="shared" si="4"/>
        <v>252000</v>
      </c>
      <c r="O14" s="30" t="s">
        <v>368</v>
      </c>
      <c r="P14" s="35"/>
      <c r="Q14" s="3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7109375" style="0" customWidth="1"/>
    <col min="2" max="2" width="17.8515625" style="0" customWidth="1"/>
    <col min="3" max="3" width="11.421875" style="0" customWidth="1"/>
    <col min="4" max="4" width="12.421875" style="0" customWidth="1"/>
    <col min="5" max="5" width="13.57421875" style="0" customWidth="1"/>
    <col min="6" max="6" width="11.421875" style="0" customWidth="1"/>
    <col min="7" max="7" width="10.8515625" style="0" customWidth="1"/>
    <col min="8" max="8" width="11.421875" style="0" customWidth="1"/>
    <col min="9" max="9" width="11.00390625" style="0" customWidth="1"/>
    <col min="14" max="14" width="12.421875" style="0" customWidth="1"/>
    <col min="15" max="15" width="26.8515625" style="0" customWidth="1"/>
  </cols>
  <sheetData>
    <row r="1" spans="1:17" ht="15">
      <c r="A1" s="9"/>
      <c r="B1" s="9"/>
      <c r="C1" s="41"/>
      <c r="D1" s="9"/>
      <c r="E1" s="9"/>
      <c r="F1" s="9"/>
      <c r="G1" s="9"/>
      <c r="H1" s="9"/>
      <c r="I1" s="9"/>
      <c r="J1" s="10"/>
      <c r="K1" s="10"/>
      <c r="L1" s="10"/>
      <c r="M1" s="36"/>
      <c r="N1" s="10"/>
      <c r="O1" s="11"/>
      <c r="P1" s="34"/>
      <c r="Q1" s="31"/>
    </row>
    <row r="2" spans="1:17" ht="15">
      <c r="A2" s="9"/>
      <c r="B2" s="9"/>
      <c r="C2" s="41"/>
      <c r="D2" s="9"/>
      <c r="E2" s="9"/>
      <c r="F2" s="9"/>
      <c r="G2" s="9"/>
      <c r="H2" s="9"/>
      <c r="I2" s="9"/>
      <c r="J2" s="10"/>
      <c r="K2" s="10"/>
      <c r="L2" s="10"/>
      <c r="M2" s="36"/>
      <c r="N2" s="10"/>
      <c r="O2" s="11"/>
      <c r="P2" s="34"/>
      <c r="Q2" s="31"/>
    </row>
    <row r="3" spans="1:17" ht="15">
      <c r="A3" s="9"/>
      <c r="B3" s="9"/>
      <c r="C3" s="41"/>
      <c r="D3" s="9"/>
      <c r="E3" s="9"/>
      <c r="F3" s="9"/>
      <c r="G3" s="9"/>
      <c r="H3" s="9"/>
      <c r="I3" s="9"/>
      <c r="J3" s="10"/>
      <c r="K3" s="10"/>
      <c r="L3" s="10"/>
      <c r="M3" s="36"/>
      <c r="N3" s="10"/>
      <c r="O3" s="11"/>
      <c r="P3" s="34"/>
      <c r="Q3" s="31"/>
    </row>
    <row r="4" spans="1:17" ht="15">
      <c r="A4" s="9"/>
      <c r="B4" s="9"/>
      <c r="C4" s="41"/>
      <c r="D4" s="9"/>
      <c r="E4" s="9"/>
      <c r="F4" s="9"/>
      <c r="G4" s="9"/>
      <c r="H4" s="9"/>
      <c r="I4" s="9"/>
      <c r="J4" s="10"/>
      <c r="K4" s="10"/>
      <c r="L4" s="10"/>
      <c r="M4" s="36"/>
      <c r="N4" s="10"/>
      <c r="O4" s="11"/>
      <c r="P4" s="34"/>
      <c r="Q4" s="31"/>
    </row>
    <row r="5" spans="1:17" ht="15">
      <c r="A5" s="12" t="s">
        <v>624</v>
      </c>
      <c r="B5" s="9"/>
      <c r="C5" s="41"/>
      <c r="D5" s="9"/>
      <c r="E5" s="9"/>
      <c r="F5" s="9"/>
      <c r="G5" s="9"/>
      <c r="H5" s="9"/>
      <c r="I5" s="9"/>
      <c r="J5" s="13"/>
      <c r="K5" s="13"/>
      <c r="L5" s="13"/>
      <c r="M5" s="37" t="s">
        <v>246</v>
      </c>
      <c r="N5" s="14">
        <f>SUM($N$7:$N$450)</f>
        <v>400500</v>
      </c>
      <c r="O5" s="11"/>
      <c r="P5" s="34"/>
      <c r="Q5" s="31"/>
    </row>
    <row r="6" spans="1:17" ht="25.5">
      <c r="A6" s="15" t="s">
        <v>247</v>
      </c>
      <c r="B6" s="15" t="s">
        <v>248</v>
      </c>
      <c r="C6" s="15" t="s">
        <v>249</v>
      </c>
      <c r="D6" s="15" t="s">
        <v>250</v>
      </c>
      <c r="E6" s="15" t="s">
        <v>251</v>
      </c>
      <c r="F6" s="15" t="s">
        <v>252</v>
      </c>
      <c r="G6" s="15" t="s">
        <v>253</v>
      </c>
      <c r="H6" s="15" t="s">
        <v>254</v>
      </c>
      <c r="I6" s="15" t="s">
        <v>255</v>
      </c>
      <c r="J6" s="16" t="s">
        <v>256</v>
      </c>
      <c r="K6" s="16" t="s">
        <v>257</v>
      </c>
      <c r="L6" s="16" t="s">
        <v>258</v>
      </c>
      <c r="M6" s="38" t="s">
        <v>259</v>
      </c>
      <c r="N6" s="16" t="s">
        <v>260</v>
      </c>
      <c r="O6" s="15" t="s">
        <v>261</v>
      </c>
      <c r="P6" s="34"/>
      <c r="Q6" s="31"/>
    </row>
    <row r="7" spans="1:17" s="21" customFormat="1" ht="26.25" customHeight="1">
      <c r="A7" s="18"/>
      <c r="B7" s="18"/>
      <c r="C7" s="42"/>
      <c r="D7" s="20"/>
      <c r="E7" s="20"/>
      <c r="F7" s="20"/>
      <c r="G7" s="20"/>
      <c r="H7" s="20"/>
      <c r="I7" s="20"/>
      <c r="J7" s="20"/>
      <c r="K7" s="20"/>
      <c r="L7" s="20"/>
      <c r="M7" s="39"/>
      <c r="N7" s="20"/>
      <c r="O7" s="30"/>
      <c r="P7" s="35"/>
      <c r="Q7" s="32"/>
    </row>
    <row r="8" spans="1:17" s="21" customFormat="1" ht="26.25" customHeight="1">
      <c r="A8" s="18" t="s">
        <v>365</v>
      </c>
      <c r="B8" s="18" t="s">
        <v>127</v>
      </c>
      <c r="C8" s="42">
        <v>1500</v>
      </c>
      <c r="D8" s="20" t="s">
        <v>264</v>
      </c>
      <c r="E8" s="20">
        <v>791</v>
      </c>
      <c r="F8" s="20">
        <v>777</v>
      </c>
      <c r="G8" s="20">
        <v>814</v>
      </c>
      <c r="H8" s="20">
        <v>814</v>
      </c>
      <c r="I8" s="20">
        <v>814</v>
      </c>
      <c r="J8" s="20">
        <f aca="true" t="shared" si="0" ref="J8:J15">(IF($D8="SHORT",$E8-$G8,IF($D8="LONG",$G8-$E8)))*$C8/3</f>
        <v>11500</v>
      </c>
      <c r="K8" s="20">
        <f aca="true" t="shared" si="1" ref="K8:K15">(IF($D8="SHORT",$E8-$H8,IF($D8="LONG",$H8-$E8)))*$C8/3</f>
        <v>11500</v>
      </c>
      <c r="L8" s="20">
        <f aca="true" t="shared" si="2" ref="L8:L15">(IF($D8="SHORT",$E8-$I8,IF($D8="LONG",$I8-$E8)))*$C8/3</f>
        <v>11500</v>
      </c>
      <c r="M8" s="39">
        <f>(K8+J8+L8)/C8</f>
        <v>23</v>
      </c>
      <c r="N8" s="20">
        <f>C8*M8</f>
        <v>34500</v>
      </c>
      <c r="O8" s="30" t="s">
        <v>366</v>
      </c>
      <c r="P8" s="35"/>
      <c r="Q8" s="32"/>
    </row>
    <row r="9" spans="1:17" s="21" customFormat="1" ht="26.25" customHeight="1">
      <c r="A9" s="18" t="s">
        <v>362</v>
      </c>
      <c r="B9" s="18" t="s">
        <v>363</v>
      </c>
      <c r="C9" s="42">
        <v>1500</v>
      </c>
      <c r="D9" s="20" t="s">
        <v>262</v>
      </c>
      <c r="E9" s="20">
        <v>2646</v>
      </c>
      <c r="F9" s="20">
        <v>2681</v>
      </c>
      <c r="G9" s="20">
        <v>2578</v>
      </c>
      <c r="H9" s="20">
        <v>2578</v>
      </c>
      <c r="I9" s="20">
        <v>2578</v>
      </c>
      <c r="J9" s="20">
        <f t="shared" si="0"/>
        <v>34000</v>
      </c>
      <c r="K9" s="20">
        <f t="shared" si="1"/>
        <v>34000</v>
      </c>
      <c r="L9" s="20">
        <f t="shared" si="2"/>
        <v>34000</v>
      </c>
      <c r="M9" s="39">
        <f aca="true" t="shared" si="3" ref="M9:M15">(K9+J9+L9)/C9</f>
        <v>68</v>
      </c>
      <c r="N9" s="20">
        <f aca="true" t="shared" si="4" ref="N9:N15">C9*M9</f>
        <v>102000</v>
      </c>
      <c r="O9" s="30" t="s">
        <v>364</v>
      </c>
      <c r="P9" s="35"/>
      <c r="Q9" s="32"/>
    </row>
    <row r="10" spans="1:17" s="21" customFormat="1" ht="26.25" customHeight="1">
      <c r="A10" s="18" t="s">
        <v>356</v>
      </c>
      <c r="B10" s="18" t="s">
        <v>211</v>
      </c>
      <c r="C10" s="42">
        <v>1500</v>
      </c>
      <c r="D10" s="20" t="s">
        <v>262</v>
      </c>
      <c r="E10" s="20">
        <v>766</v>
      </c>
      <c r="F10" s="20">
        <v>783</v>
      </c>
      <c r="G10" s="20">
        <v>743</v>
      </c>
      <c r="H10" s="20">
        <v>743</v>
      </c>
      <c r="I10" s="20">
        <v>743</v>
      </c>
      <c r="J10" s="20">
        <f t="shared" si="0"/>
        <v>11500</v>
      </c>
      <c r="K10" s="20">
        <f t="shared" si="1"/>
        <v>11500</v>
      </c>
      <c r="L10" s="20">
        <f t="shared" si="2"/>
        <v>11500</v>
      </c>
      <c r="M10" s="39">
        <f t="shared" si="3"/>
        <v>23</v>
      </c>
      <c r="N10" s="20">
        <f t="shared" si="4"/>
        <v>34500</v>
      </c>
      <c r="O10" s="30" t="s">
        <v>357</v>
      </c>
      <c r="P10" s="35"/>
      <c r="Q10" s="32"/>
    </row>
    <row r="11" spans="1:17" s="21" customFormat="1" ht="26.25" customHeight="1">
      <c r="A11" s="18" t="s">
        <v>358</v>
      </c>
      <c r="B11" s="18" t="s">
        <v>127</v>
      </c>
      <c r="C11" s="42">
        <v>3000</v>
      </c>
      <c r="D11" s="20" t="s">
        <v>264</v>
      </c>
      <c r="E11" s="20">
        <v>814</v>
      </c>
      <c r="F11" s="20">
        <v>804</v>
      </c>
      <c r="G11" s="20">
        <v>826</v>
      </c>
      <c r="H11" s="20">
        <v>826</v>
      </c>
      <c r="I11" s="20">
        <v>826</v>
      </c>
      <c r="J11" s="20">
        <f t="shared" si="0"/>
        <v>12000</v>
      </c>
      <c r="K11" s="20">
        <f t="shared" si="1"/>
        <v>12000</v>
      </c>
      <c r="L11" s="20">
        <f t="shared" si="2"/>
        <v>12000</v>
      </c>
      <c r="M11" s="39">
        <f t="shared" si="3"/>
        <v>12</v>
      </c>
      <c r="N11" s="20">
        <f t="shared" si="4"/>
        <v>36000</v>
      </c>
      <c r="O11" s="30" t="s">
        <v>359</v>
      </c>
      <c r="P11" s="35"/>
      <c r="Q11" s="32"/>
    </row>
    <row r="12" spans="1:17" s="21" customFormat="1" ht="26.25" customHeight="1">
      <c r="A12" s="18" t="s">
        <v>360</v>
      </c>
      <c r="B12" s="18" t="s">
        <v>299</v>
      </c>
      <c r="C12" s="42">
        <v>3000</v>
      </c>
      <c r="D12" s="20" t="s">
        <v>264</v>
      </c>
      <c r="E12" s="20">
        <v>520</v>
      </c>
      <c r="F12" s="20">
        <v>509</v>
      </c>
      <c r="G12" s="20">
        <v>543</v>
      </c>
      <c r="H12" s="20">
        <v>543</v>
      </c>
      <c r="I12" s="20">
        <v>543</v>
      </c>
      <c r="J12" s="20">
        <f t="shared" si="0"/>
        <v>23000</v>
      </c>
      <c r="K12" s="20">
        <f t="shared" si="1"/>
        <v>23000</v>
      </c>
      <c r="L12" s="20">
        <f t="shared" si="2"/>
        <v>23000</v>
      </c>
      <c r="M12" s="39">
        <f t="shared" si="3"/>
        <v>23</v>
      </c>
      <c r="N12" s="20">
        <f t="shared" si="4"/>
        <v>69000</v>
      </c>
      <c r="O12" s="30" t="s">
        <v>361</v>
      </c>
      <c r="P12" s="35"/>
      <c r="Q12" s="32"/>
    </row>
    <row r="13" spans="1:17" s="21" customFormat="1" ht="26.25" customHeight="1">
      <c r="A13" s="18" t="s">
        <v>354</v>
      </c>
      <c r="B13" s="18" t="s">
        <v>352</v>
      </c>
      <c r="C13" s="42">
        <v>1500</v>
      </c>
      <c r="D13" s="20" t="s">
        <v>264</v>
      </c>
      <c r="E13" s="20">
        <v>932</v>
      </c>
      <c r="F13" s="20">
        <v>914</v>
      </c>
      <c r="G13" s="20">
        <v>971</v>
      </c>
      <c r="H13" s="20">
        <v>971</v>
      </c>
      <c r="I13" s="20">
        <v>971</v>
      </c>
      <c r="J13" s="20">
        <f t="shared" si="0"/>
        <v>19500</v>
      </c>
      <c r="K13" s="20">
        <f t="shared" si="1"/>
        <v>19500</v>
      </c>
      <c r="L13" s="20">
        <f t="shared" si="2"/>
        <v>19500</v>
      </c>
      <c r="M13" s="39">
        <f t="shared" si="3"/>
        <v>39</v>
      </c>
      <c r="N13" s="20">
        <f t="shared" si="4"/>
        <v>58500</v>
      </c>
      <c r="O13" s="30" t="s">
        <v>355</v>
      </c>
      <c r="P13" s="35"/>
      <c r="Q13" s="32"/>
    </row>
    <row r="14" spans="1:17" s="21" customFormat="1" ht="26.25" customHeight="1">
      <c r="A14" s="18" t="s">
        <v>351</v>
      </c>
      <c r="B14" s="18" t="s">
        <v>352</v>
      </c>
      <c r="C14" s="42">
        <v>1500</v>
      </c>
      <c r="D14" s="20" t="s">
        <v>264</v>
      </c>
      <c r="E14" s="20">
        <v>952</v>
      </c>
      <c r="F14" s="20">
        <v>934</v>
      </c>
      <c r="G14" s="20">
        <v>973</v>
      </c>
      <c r="H14" s="20">
        <v>973</v>
      </c>
      <c r="I14" s="20">
        <v>973</v>
      </c>
      <c r="J14" s="20">
        <f t="shared" si="0"/>
        <v>10500</v>
      </c>
      <c r="K14" s="20">
        <f t="shared" si="1"/>
        <v>10500</v>
      </c>
      <c r="L14" s="20">
        <f t="shared" si="2"/>
        <v>10500</v>
      </c>
      <c r="M14" s="39">
        <f t="shared" si="3"/>
        <v>21</v>
      </c>
      <c r="N14" s="20">
        <f t="shared" si="4"/>
        <v>31500</v>
      </c>
      <c r="O14" s="30" t="s">
        <v>353</v>
      </c>
      <c r="P14" s="35"/>
      <c r="Q14" s="32"/>
    </row>
    <row r="15" spans="1:17" s="21" customFormat="1" ht="26.25" customHeight="1">
      <c r="A15" s="18" t="s">
        <v>349</v>
      </c>
      <c r="B15" s="18" t="s">
        <v>348</v>
      </c>
      <c r="C15" s="42">
        <v>1500</v>
      </c>
      <c r="D15" s="20" t="s">
        <v>264</v>
      </c>
      <c r="E15" s="20">
        <v>758</v>
      </c>
      <c r="F15" s="20">
        <v>741</v>
      </c>
      <c r="G15" s="20">
        <v>781</v>
      </c>
      <c r="H15" s="20">
        <v>781</v>
      </c>
      <c r="I15" s="20">
        <v>781</v>
      </c>
      <c r="J15" s="20">
        <f t="shared" si="0"/>
        <v>11500</v>
      </c>
      <c r="K15" s="20">
        <f t="shared" si="1"/>
        <v>11500</v>
      </c>
      <c r="L15" s="20">
        <f t="shared" si="2"/>
        <v>11500</v>
      </c>
      <c r="M15" s="39">
        <f t="shared" si="3"/>
        <v>23</v>
      </c>
      <c r="N15" s="20">
        <f t="shared" si="4"/>
        <v>34500</v>
      </c>
      <c r="O15" s="30" t="s">
        <v>350</v>
      </c>
      <c r="P15" s="35"/>
      <c r="Q15" s="3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9.7109375" style="43" customWidth="1"/>
    <col min="4" max="4" width="11.28125" style="0" customWidth="1"/>
    <col min="5" max="5" width="12.7109375" style="0" customWidth="1"/>
    <col min="6" max="6" width="9.7109375" style="0" customWidth="1"/>
    <col min="10" max="11" width="10.57421875" style="0" customWidth="1"/>
    <col min="12" max="12" width="10.7109375" style="0" customWidth="1"/>
    <col min="13" max="13" width="12.7109375" style="0" customWidth="1"/>
    <col min="14" max="14" width="11.421875" style="0" customWidth="1"/>
    <col min="15" max="15" width="32.140625" style="0" customWidth="1"/>
  </cols>
  <sheetData>
    <row r="1" spans="1:17" ht="15">
      <c r="A1" s="9"/>
      <c r="B1" s="9"/>
      <c r="C1" s="41"/>
      <c r="D1" s="9"/>
      <c r="E1" s="9"/>
      <c r="F1" s="9"/>
      <c r="G1" s="9"/>
      <c r="H1" s="9"/>
      <c r="I1" s="9"/>
      <c r="J1" s="10"/>
      <c r="K1" s="10"/>
      <c r="L1" s="10"/>
      <c r="M1" s="36"/>
      <c r="N1" s="10"/>
      <c r="O1" s="11"/>
      <c r="P1" s="34"/>
      <c r="Q1" s="31"/>
    </row>
    <row r="2" spans="1:17" ht="15">
      <c r="A2" s="9"/>
      <c r="B2" s="9"/>
      <c r="C2" s="41"/>
      <c r="D2" s="9"/>
      <c r="E2" s="9"/>
      <c r="F2" s="9"/>
      <c r="G2" s="9"/>
      <c r="H2" s="9"/>
      <c r="I2" s="9"/>
      <c r="J2" s="10"/>
      <c r="K2" s="10"/>
      <c r="L2" s="10"/>
      <c r="M2" s="36"/>
      <c r="N2" s="10"/>
      <c r="O2" s="11"/>
      <c r="P2" s="34"/>
      <c r="Q2" s="31"/>
    </row>
    <row r="3" spans="1:17" ht="15">
      <c r="A3" s="9"/>
      <c r="B3" s="9"/>
      <c r="C3" s="41"/>
      <c r="D3" s="9"/>
      <c r="E3" s="9"/>
      <c r="F3" s="9"/>
      <c r="G3" s="9"/>
      <c r="H3" s="9"/>
      <c r="I3" s="9"/>
      <c r="J3" s="10"/>
      <c r="K3" s="10"/>
      <c r="L3" s="10"/>
      <c r="M3" s="36"/>
      <c r="N3" s="10"/>
      <c r="O3" s="11"/>
      <c r="P3" s="34"/>
      <c r="Q3" s="31"/>
    </row>
    <row r="4" spans="1:17" ht="15">
      <c r="A4" s="9"/>
      <c r="B4" s="9"/>
      <c r="C4" s="41"/>
      <c r="D4" s="9"/>
      <c r="E4" s="9"/>
      <c r="F4" s="9"/>
      <c r="G4" s="9"/>
      <c r="H4" s="9"/>
      <c r="I4" s="9"/>
      <c r="J4" s="10"/>
      <c r="K4" s="10"/>
      <c r="L4" s="10"/>
      <c r="M4" s="36"/>
      <c r="N4" s="10"/>
      <c r="O4" s="11"/>
      <c r="P4" s="34"/>
      <c r="Q4" s="31"/>
    </row>
    <row r="5" spans="1:17" ht="15">
      <c r="A5" s="12" t="s">
        <v>624</v>
      </c>
      <c r="B5" s="9"/>
      <c r="C5" s="41"/>
      <c r="D5" s="9"/>
      <c r="E5" s="9"/>
      <c r="F5" s="9"/>
      <c r="G5" s="9"/>
      <c r="H5" s="9"/>
      <c r="I5" s="9"/>
      <c r="J5" s="13"/>
      <c r="K5" s="13"/>
      <c r="L5" s="13"/>
      <c r="M5" s="37" t="s">
        <v>246</v>
      </c>
      <c r="N5" s="14">
        <f>SUM($N$7:$N$443)</f>
        <v>387000</v>
      </c>
      <c r="O5" s="11"/>
      <c r="P5" s="34"/>
      <c r="Q5" s="31"/>
    </row>
    <row r="6" spans="1:17" ht="25.5">
      <c r="A6" s="15" t="s">
        <v>247</v>
      </c>
      <c r="B6" s="15" t="s">
        <v>248</v>
      </c>
      <c r="C6" s="15" t="s">
        <v>249</v>
      </c>
      <c r="D6" s="15" t="s">
        <v>250</v>
      </c>
      <c r="E6" s="15" t="s">
        <v>251</v>
      </c>
      <c r="F6" s="15" t="s">
        <v>252</v>
      </c>
      <c r="G6" s="15" t="s">
        <v>253</v>
      </c>
      <c r="H6" s="15" t="s">
        <v>254</v>
      </c>
      <c r="I6" s="15" t="s">
        <v>255</v>
      </c>
      <c r="J6" s="16" t="s">
        <v>256</v>
      </c>
      <c r="K6" s="16" t="s">
        <v>257</v>
      </c>
      <c r="L6" s="16" t="s">
        <v>258</v>
      </c>
      <c r="M6" s="38" t="s">
        <v>259</v>
      </c>
      <c r="N6" s="16" t="s">
        <v>260</v>
      </c>
      <c r="O6" s="15" t="s">
        <v>261</v>
      </c>
      <c r="P6" s="34"/>
      <c r="Q6" s="31"/>
    </row>
    <row r="7" spans="1:17" s="21" customFormat="1" ht="26.25" customHeight="1">
      <c r="A7" s="18"/>
      <c r="B7" s="18"/>
      <c r="C7" s="42"/>
      <c r="D7" s="20"/>
      <c r="E7" s="20"/>
      <c r="F7" s="20"/>
      <c r="G7" s="20"/>
      <c r="H7" s="20"/>
      <c r="I7" s="20"/>
      <c r="J7" s="20"/>
      <c r="K7" s="20"/>
      <c r="L7" s="20"/>
      <c r="M7" s="39"/>
      <c r="N7" s="20"/>
      <c r="O7" s="30"/>
      <c r="P7" s="35"/>
      <c r="Q7" s="32"/>
    </row>
    <row r="8" spans="1:17" s="21" customFormat="1" ht="26.25" customHeight="1">
      <c r="A8" s="18" t="s">
        <v>344</v>
      </c>
      <c r="B8" s="18" t="s">
        <v>346</v>
      </c>
      <c r="C8" s="42">
        <v>2000</v>
      </c>
      <c r="D8" s="20" t="s">
        <v>264</v>
      </c>
      <c r="E8" s="20">
        <v>544</v>
      </c>
      <c r="F8" s="20">
        <v>532</v>
      </c>
      <c r="G8" s="20">
        <v>562</v>
      </c>
      <c r="H8" s="20">
        <v>562</v>
      </c>
      <c r="I8" s="20">
        <v>562</v>
      </c>
      <c r="J8" s="20">
        <f aca="true" t="shared" si="0" ref="J8:J15">(IF($D8="SHORT",$E8-$G8,IF($D8="LONG",$G8-$E8)))*$C8/3</f>
        <v>12000</v>
      </c>
      <c r="K8" s="20">
        <f aca="true" t="shared" si="1" ref="K8:K15">(IF($D8="SHORT",$E8-$H8,IF($D8="LONG",$H8-$E8)))*$C8/3</f>
        <v>12000</v>
      </c>
      <c r="L8" s="20">
        <f aca="true" t="shared" si="2" ref="L8:L15">(IF($D8="SHORT",$E8-$I8,IF($D8="LONG",$I8-$E8)))*$C8/3</f>
        <v>12000</v>
      </c>
      <c r="M8" s="39">
        <f>(K8+J8+L8)/C8</f>
        <v>18</v>
      </c>
      <c r="N8" s="20">
        <f>C8*M8</f>
        <v>36000</v>
      </c>
      <c r="O8" s="30" t="s">
        <v>345</v>
      </c>
      <c r="P8" s="35"/>
      <c r="Q8" s="32"/>
    </row>
    <row r="9" spans="1:17" s="21" customFormat="1" ht="26.25" customHeight="1">
      <c r="A9" s="18" t="s">
        <v>341</v>
      </c>
      <c r="B9" s="18" t="s">
        <v>165</v>
      </c>
      <c r="C9" s="42">
        <v>2250</v>
      </c>
      <c r="D9" s="20" t="s">
        <v>264</v>
      </c>
      <c r="E9" s="20">
        <v>1145</v>
      </c>
      <c r="F9" s="20">
        <v>1133</v>
      </c>
      <c r="G9" s="20">
        <v>1162</v>
      </c>
      <c r="H9" s="20">
        <v>1162</v>
      </c>
      <c r="I9" s="20">
        <v>1162</v>
      </c>
      <c r="J9" s="20">
        <f t="shared" si="0"/>
        <v>12750</v>
      </c>
      <c r="K9" s="20">
        <f t="shared" si="1"/>
        <v>12750</v>
      </c>
      <c r="L9" s="20">
        <f t="shared" si="2"/>
        <v>12750</v>
      </c>
      <c r="M9" s="39">
        <f aca="true" t="shared" si="3" ref="M9:M15">(K9+J9+L9)/C9</f>
        <v>17</v>
      </c>
      <c r="N9" s="20">
        <f aca="true" t="shared" si="4" ref="N9:N15">C9*M9</f>
        <v>38250</v>
      </c>
      <c r="O9" s="30" t="s">
        <v>340</v>
      </c>
      <c r="P9" s="35"/>
      <c r="Q9" s="32"/>
    </row>
    <row r="10" spans="1:17" s="21" customFormat="1" ht="26.25" customHeight="1">
      <c r="A10" s="18" t="s">
        <v>339</v>
      </c>
      <c r="B10" s="18" t="s">
        <v>6</v>
      </c>
      <c r="C10" s="42">
        <v>7500</v>
      </c>
      <c r="D10" s="20" t="s">
        <v>264</v>
      </c>
      <c r="E10" s="20">
        <v>263</v>
      </c>
      <c r="F10" s="20">
        <v>259</v>
      </c>
      <c r="G10" s="20">
        <v>270</v>
      </c>
      <c r="H10" s="20">
        <v>270</v>
      </c>
      <c r="I10" s="20">
        <v>270</v>
      </c>
      <c r="J10" s="20">
        <f t="shared" si="0"/>
        <v>17500</v>
      </c>
      <c r="K10" s="20">
        <f t="shared" si="1"/>
        <v>17500</v>
      </c>
      <c r="L10" s="20">
        <f t="shared" si="2"/>
        <v>17500</v>
      </c>
      <c r="M10" s="39">
        <f t="shared" si="3"/>
        <v>7</v>
      </c>
      <c r="N10" s="20">
        <f t="shared" si="4"/>
        <v>52500</v>
      </c>
      <c r="O10" s="30" t="s">
        <v>340</v>
      </c>
      <c r="P10" s="35"/>
      <c r="Q10" s="32"/>
    </row>
    <row r="11" spans="1:17" s="21" customFormat="1" ht="26.25" customHeight="1">
      <c r="A11" s="18" t="s">
        <v>337</v>
      </c>
      <c r="B11" s="18" t="s">
        <v>55</v>
      </c>
      <c r="C11" s="42">
        <v>1500</v>
      </c>
      <c r="D11" s="20" t="s">
        <v>264</v>
      </c>
      <c r="E11" s="20">
        <v>826</v>
      </c>
      <c r="F11" s="20">
        <v>812</v>
      </c>
      <c r="G11" s="20">
        <v>890</v>
      </c>
      <c r="H11" s="20">
        <v>890</v>
      </c>
      <c r="I11" s="20">
        <v>890</v>
      </c>
      <c r="J11" s="20">
        <f t="shared" si="0"/>
        <v>32000</v>
      </c>
      <c r="K11" s="20">
        <f t="shared" si="1"/>
        <v>32000</v>
      </c>
      <c r="L11" s="20">
        <f t="shared" si="2"/>
        <v>32000</v>
      </c>
      <c r="M11" s="39">
        <f t="shared" si="3"/>
        <v>64</v>
      </c>
      <c r="N11" s="20">
        <f t="shared" si="4"/>
        <v>96000</v>
      </c>
      <c r="O11" s="30" t="s">
        <v>338</v>
      </c>
      <c r="P11" s="35"/>
      <c r="Q11" s="32"/>
    </row>
    <row r="12" spans="1:17" s="21" customFormat="1" ht="26.25" customHeight="1">
      <c r="A12" s="18" t="s">
        <v>342</v>
      </c>
      <c r="B12" s="18" t="s">
        <v>127</v>
      </c>
      <c r="C12" s="42">
        <v>2250</v>
      </c>
      <c r="D12" s="20" t="s">
        <v>262</v>
      </c>
      <c r="E12" s="20">
        <v>834</v>
      </c>
      <c r="F12" s="20">
        <v>841</v>
      </c>
      <c r="G12" s="20">
        <v>823</v>
      </c>
      <c r="H12" s="20">
        <v>823</v>
      </c>
      <c r="I12" s="20">
        <v>823</v>
      </c>
      <c r="J12" s="20">
        <f t="shared" si="0"/>
        <v>8250</v>
      </c>
      <c r="K12" s="20">
        <f t="shared" si="1"/>
        <v>8250</v>
      </c>
      <c r="L12" s="20">
        <f t="shared" si="2"/>
        <v>8250</v>
      </c>
      <c r="M12" s="39">
        <f t="shared" si="3"/>
        <v>11</v>
      </c>
      <c r="N12" s="20">
        <f t="shared" si="4"/>
        <v>24750</v>
      </c>
      <c r="O12" s="30" t="s">
        <v>343</v>
      </c>
      <c r="P12" s="35"/>
      <c r="Q12" s="32"/>
    </row>
    <row r="13" spans="1:17" s="21" customFormat="1" ht="26.25" customHeight="1">
      <c r="A13" s="18" t="s">
        <v>335</v>
      </c>
      <c r="B13" s="18" t="s">
        <v>32</v>
      </c>
      <c r="C13" s="42">
        <v>12000</v>
      </c>
      <c r="D13" s="20" t="s">
        <v>264</v>
      </c>
      <c r="E13" s="20">
        <v>97.5</v>
      </c>
      <c r="F13" s="20">
        <v>96</v>
      </c>
      <c r="G13" s="20">
        <v>96</v>
      </c>
      <c r="H13" s="20">
        <v>96</v>
      </c>
      <c r="I13" s="20">
        <v>96</v>
      </c>
      <c r="J13" s="20">
        <f t="shared" si="0"/>
        <v>-6000</v>
      </c>
      <c r="K13" s="20">
        <f t="shared" si="1"/>
        <v>-6000</v>
      </c>
      <c r="L13" s="20">
        <f t="shared" si="2"/>
        <v>-6000</v>
      </c>
      <c r="M13" s="39">
        <f t="shared" si="3"/>
        <v>-1.5</v>
      </c>
      <c r="N13" s="20">
        <f t="shared" si="4"/>
        <v>-18000</v>
      </c>
      <c r="O13" s="30" t="s">
        <v>336</v>
      </c>
      <c r="P13" s="35"/>
      <c r="Q13" s="32"/>
    </row>
    <row r="14" spans="1:17" s="21" customFormat="1" ht="26.25" customHeight="1">
      <c r="A14" s="18" t="s">
        <v>334</v>
      </c>
      <c r="B14" s="18" t="s">
        <v>211</v>
      </c>
      <c r="C14" s="42">
        <v>2250</v>
      </c>
      <c r="D14" s="20" t="s">
        <v>264</v>
      </c>
      <c r="E14" s="20">
        <v>1292</v>
      </c>
      <c r="F14" s="20">
        <v>1282</v>
      </c>
      <c r="G14" s="20">
        <v>1314</v>
      </c>
      <c r="H14" s="20">
        <v>1314</v>
      </c>
      <c r="I14" s="20">
        <v>1314</v>
      </c>
      <c r="J14" s="20">
        <f t="shared" si="0"/>
        <v>16500</v>
      </c>
      <c r="K14" s="20">
        <f t="shared" si="1"/>
        <v>16500</v>
      </c>
      <c r="L14" s="20">
        <f t="shared" si="2"/>
        <v>16500</v>
      </c>
      <c r="M14" s="39">
        <f t="shared" si="3"/>
        <v>22</v>
      </c>
      <c r="N14" s="20">
        <f t="shared" si="4"/>
        <v>49500</v>
      </c>
      <c r="O14" s="30" t="s">
        <v>333</v>
      </c>
      <c r="P14" s="35"/>
      <c r="Q14" s="32"/>
    </row>
    <row r="15" spans="1:17" s="21" customFormat="1" ht="26.25" customHeight="1">
      <c r="A15" s="18" t="s">
        <v>332</v>
      </c>
      <c r="B15" s="18" t="s">
        <v>32</v>
      </c>
      <c r="C15" s="42">
        <v>18000</v>
      </c>
      <c r="D15" s="20" t="s">
        <v>264</v>
      </c>
      <c r="E15" s="20">
        <v>90</v>
      </c>
      <c r="F15" s="20">
        <v>88</v>
      </c>
      <c r="G15" s="20">
        <v>96</v>
      </c>
      <c r="H15" s="20">
        <v>96</v>
      </c>
      <c r="I15" s="20">
        <v>96</v>
      </c>
      <c r="J15" s="20">
        <f t="shared" si="0"/>
        <v>36000</v>
      </c>
      <c r="K15" s="20">
        <f t="shared" si="1"/>
        <v>36000</v>
      </c>
      <c r="L15" s="20">
        <f t="shared" si="2"/>
        <v>36000</v>
      </c>
      <c r="M15" s="39">
        <f t="shared" si="3"/>
        <v>6</v>
      </c>
      <c r="N15" s="20">
        <f t="shared" si="4"/>
        <v>108000</v>
      </c>
      <c r="O15" s="30" t="s">
        <v>333</v>
      </c>
      <c r="P15" s="35"/>
      <c r="Q15" s="3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57421875" style="0" customWidth="1"/>
    <col min="2" max="2" width="22.7109375" style="0" customWidth="1"/>
    <col min="3" max="3" width="10.140625" style="0" customWidth="1"/>
    <col min="4" max="4" width="13.140625" style="0" customWidth="1"/>
    <col min="5" max="5" width="10.7109375" style="0" customWidth="1"/>
    <col min="12" max="12" width="10.7109375" style="0" customWidth="1"/>
    <col min="13" max="13" width="11.421875" style="0" customWidth="1"/>
    <col min="14" max="14" width="11.8515625" style="0" customWidth="1"/>
    <col min="15" max="15" width="30.57421875" style="0" customWidth="1"/>
    <col min="16" max="16" width="9.140625" style="0" hidden="1" customWidth="1"/>
  </cols>
  <sheetData>
    <row r="1" spans="1:17" ht="15">
      <c r="A1" s="9"/>
      <c r="B1" s="9"/>
      <c r="C1" s="9"/>
      <c r="D1" s="9"/>
      <c r="E1" s="9"/>
      <c r="F1" s="9"/>
      <c r="G1" s="9"/>
      <c r="H1" s="9"/>
      <c r="I1" s="9"/>
      <c r="J1" s="10"/>
      <c r="K1" s="10"/>
      <c r="L1" s="10"/>
      <c r="M1" s="36"/>
      <c r="N1" s="10"/>
      <c r="O1" s="11"/>
      <c r="P1" s="34"/>
      <c r="Q1" s="31"/>
    </row>
    <row r="2" spans="1:17" ht="15">
      <c r="A2" s="9"/>
      <c r="B2" s="9"/>
      <c r="C2" s="9"/>
      <c r="D2" s="9"/>
      <c r="E2" s="9"/>
      <c r="F2" s="9"/>
      <c r="G2" s="9"/>
      <c r="H2" s="9"/>
      <c r="I2" s="9"/>
      <c r="J2" s="10"/>
      <c r="K2" s="10"/>
      <c r="L2" s="10"/>
      <c r="M2" s="36"/>
      <c r="N2" s="10"/>
      <c r="O2" s="11"/>
      <c r="P2" s="34"/>
      <c r="Q2" s="31"/>
    </row>
    <row r="3" spans="1:17" ht="15">
      <c r="A3" s="9"/>
      <c r="B3" s="9"/>
      <c r="C3" s="9"/>
      <c r="D3" s="9"/>
      <c r="E3" s="9"/>
      <c r="F3" s="9"/>
      <c r="G3" s="9"/>
      <c r="H3" s="9"/>
      <c r="I3" s="9"/>
      <c r="J3" s="10"/>
      <c r="K3" s="10"/>
      <c r="L3" s="10"/>
      <c r="M3" s="36"/>
      <c r="N3" s="10"/>
      <c r="O3" s="11"/>
      <c r="P3" s="34"/>
      <c r="Q3" s="31"/>
    </row>
    <row r="4" spans="1:17" ht="15">
      <c r="A4" s="9"/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36"/>
      <c r="N4" s="10"/>
      <c r="O4" s="11"/>
      <c r="P4" s="34"/>
      <c r="Q4" s="31"/>
    </row>
    <row r="5" spans="1:17" ht="15">
      <c r="A5" s="12" t="s">
        <v>624</v>
      </c>
      <c r="B5" s="9"/>
      <c r="C5" s="9"/>
      <c r="D5" s="9"/>
      <c r="E5" s="9"/>
      <c r="F5" s="9"/>
      <c r="G5" s="9"/>
      <c r="H5" s="9"/>
      <c r="I5" s="9"/>
      <c r="J5" s="13"/>
      <c r="K5" s="13"/>
      <c r="L5" s="13"/>
      <c r="M5" s="37" t="s">
        <v>246</v>
      </c>
      <c r="N5" s="14">
        <f>SUM($N$7:$N$437)</f>
        <v>470250</v>
      </c>
      <c r="O5" s="11"/>
      <c r="P5" s="34"/>
      <c r="Q5" s="31"/>
    </row>
    <row r="6" spans="1:17" ht="25.5">
      <c r="A6" s="15" t="s">
        <v>247</v>
      </c>
      <c r="B6" s="15" t="s">
        <v>248</v>
      </c>
      <c r="C6" s="15" t="s">
        <v>249</v>
      </c>
      <c r="D6" s="15" t="s">
        <v>250</v>
      </c>
      <c r="E6" s="15" t="s">
        <v>251</v>
      </c>
      <c r="F6" s="15" t="s">
        <v>252</v>
      </c>
      <c r="G6" s="15" t="s">
        <v>253</v>
      </c>
      <c r="H6" s="15" t="s">
        <v>254</v>
      </c>
      <c r="I6" s="15" t="s">
        <v>255</v>
      </c>
      <c r="J6" s="16" t="s">
        <v>256</v>
      </c>
      <c r="K6" s="16" t="s">
        <v>257</v>
      </c>
      <c r="L6" s="16" t="s">
        <v>258</v>
      </c>
      <c r="M6" s="38" t="s">
        <v>259</v>
      </c>
      <c r="N6" s="16" t="s">
        <v>260</v>
      </c>
      <c r="O6" s="15" t="s">
        <v>261</v>
      </c>
      <c r="P6" s="34"/>
      <c r="Q6" s="31"/>
    </row>
    <row r="7" spans="1:17" s="21" customFormat="1" ht="26.25" customHeight="1">
      <c r="A7" s="18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39"/>
      <c r="N7" s="20"/>
      <c r="O7" s="30"/>
      <c r="P7" s="35"/>
      <c r="Q7" s="32"/>
    </row>
    <row r="8" spans="1:17" s="21" customFormat="1" ht="26.25" customHeight="1">
      <c r="A8" s="18" t="s">
        <v>326</v>
      </c>
      <c r="B8" s="18" t="s">
        <v>327</v>
      </c>
      <c r="C8" s="19">
        <v>1500</v>
      </c>
      <c r="D8" s="20" t="s">
        <v>264</v>
      </c>
      <c r="E8" s="20">
        <v>993</v>
      </c>
      <c r="F8" s="20">
        <v>980</v>
      </c>
      <c r="G8" s="20">
        <v>1010</v>
      </c>
      <c r="H8" s="20">
        <v>1010</v>
      </c>
      <c r="I8" s="20">
        <v>1010</v>
      </c>
      <c r="J8" s="20">
        <f aca="true" t="shared" si="0" ref="J8:J16">(IF($D8="SHORT",$E8-$G8,IF($D8="LONG",$G8-$E8)))*$C8/3</f>
        <v>8500</v>
      </c>
      <c r="K8" s="20">
        <f aca="true" t="shared" si="1" ref="K8:K16">(IF($D8="SHORT",$E8-$H8,IF($D8="LONG",$H8-$E8)))*$C8/3</f>
        <v>8500</v>
      </c>
      <c r="L8" s="20">
        <f aca="true" t="shared" si="2" ref="L8:L16">(IF($D8="SHORT",$E8-$I8,IF($D8="LONG",$I8-$E8)))*$C8/3</f>
        <v>8500</v>
      </c>
      <c r="M8" s="39">
        <f aca="true" t="shared" si="3" ref="M8:M16">(K8+J8+L8)/C8</f>
        <v>17</v>
      </c>
      <c r="N8" s="20">
        <f aca="true" t="shared" si="4" ref="N8:N16">C8*M8</f>
        <v>25500</v>
      </c>
      <c r="O8" s="30" t="s">
        <v>328</v>
      </c>
      <c r="P8" s="35"/>
      <c r="Q8" s="32"/>
    </row>
    <row r="9" spans="1:17" s="21" customFormat="1" ht="26.25" customHeight="1">
      <c r="A9" s="18" t="s">
        <v>324</v>
      </c>
      <c r="B9" s="18" t="s">
        <v>166</v>
      </c>
      <c r="C9" s="19">
        <v>1500</v>
      </c>
      <c r="D9" s="20" t="s">
        <v>264</v>
      </c>
      <c r="E9" s="20">
        <v>1380</v>
      </c>
      <c r="F9" s="20">
        <v>1370</v>
      </c>
      <c r="G9" s="20">
        <v>1430</v>
      </c>
      <c r="H9" s="20">
        <v>1430</v>
      </c>
      <c r="I9" s="20">
        <v>1430</v>
      </c>
      <c r="J9" s="20">
        <f t="shared" si="0"/>
        <v>25000</v>
      </c>
      <c r="K9" s="20">
        <f t="shared" si="1"/>
        <v>25000</v>
      </c>
      <c r="L9" s="20">
        <f t="shared" si="2"/>
        <v>25000</v>
      </c>
      <c r="M9" s="39">
        <f t="shared" si="3"/>
        <v>50</v>
      </c>
      <c r="N9" s="20">
        <f t="shared" si="4"/>
        <v>75000</v>
      </c>
      <c r="O9" s="30" t="s">
        <v>325</v>
      </c>
      <c r="P9" s="35"/>
      <c r="Q9" s="32"/>
    </row>
    <row r="10" spans="1:17" s="21" customFormat="1" ht="26.25" customHeight="1">
      <c r="A10" s="18" t="s">
        <v>323</v>
      </c>
      <c r="B10" s="18" t="s">
        <v>166</v>
      </c>
      <c r="C10" s="19">
        <v>2250</v>
      </c>
      <c r="D10" s="20" t="s">
        <v>264</v>
      </c>
      <c r="E10" s="20">
        <v>1390</v>
      </c>
      <c r="F10" s="20">
        <v>1375</v>
      </c>
      <c r="G10" s="20">
        <v>1414</v>
      </c>
      <c r="H10" s="20">
        <v>1414</v>
      </c>
      <c r="I10" s="20">
        <v>1414</v>
      </c>
      <c r="J10" s="20">
        <f t="shared" si="0"/>
        <v>18000</v>
      </c>
      <c r="K10" s="20">
        <f t="shared" si="1"/>
        <v>18000</v>
      </c>
      <c r="L10" s="20">
        <f t="shared" si="2"/>
        <v>18000</v>
      </c>
      <c r="M10" s="39">
        <f t="shared" si="3"/>
        <v>24</v>
      </c>
      <c r="N10" s="20">
        <f t="shared" si="4"/>
        <v>54000</v>
      </c>
      <c r="O10" s="30" t="s">
        <v>320</v>
      </c>
      <c r="P10" s="35"/>
      <c r="Q10" s="32"/>
    </row>
    <row r="11" spans="1:17" s="21" customFormat="1" ht="26.25" customHeight="1">
      <c r="A11" s="18" t="s">
        <v>321</v>
      </c>
      <c r="B11" s="18" t="s">
        <v>32</v>
      </c>
      <c r="C11" s="19">
        <v>16000</v>
      </c>
      <c r="D11" s="20" t="s">
        <v>264</v>
      </c>
      <c r="E11" s="20">
        <v>110</v>
      </c>
      <c r="F11" s="20">
        <v>108.5</v>
      </c>
      <c r="G11" s="20">
        <v>113</v>
      </c>
      <c r="H11" s="20">
        <v>113</v>
      </c>
      <c r="I11" s="20">
        <v>113</v>
      </c>
      <c r="J11" s="20">
        <f t="shared" si="0"/>
        <v>16000</v>
      </c>
      <c r="K11" s="20">
        <f t="shared" si="1"/>
        <v>16000</v>
      </c>
      <c r="L11" s="20">
        <f t="shared" si="2"/>
        <v>16000</v>
      </c>
      <c r="M11" s="39">
        <f t="shared" si="3"/>
        <v>3</v>
      </c>
      <c r="N11" s="20">
        <f t="shared" si="4"/>
        <v>48000</v>
      </c>
      <c r="O11" s="30" t="s">
        <v>322</v>
      </c>
      <c r="P11" s="35"/>
      <c r="Q11" s="32"/>
    </row>
    <row r="12" spans="1:17" s="21" customFormat="1" ht="26.25" customHeight="1">
      <c r="A12" s="18" t="s">
        <v>319</v>
      </c>
      <c r="B12" s="18" t="s">
        <v>175</v>
      </c>
      <c r="C12" s="19">
        <v>1875</v>
      </c>
      <c r="D12" s="20" t="s">
        <v>264</v>
      </c>
      <c r="E12" s="20">
        <v>1140</v>
      </c>
      <c r="F12" s="20" t="s">
        <v>316</v>
      </c>
      <c r="G12" s="20">
        <v>1168</v>
      </c>
      <c r="H12" s="20">
        <v>1168</v>
      </c>
      <c r="I12" s="20">
        <v>1168</v>
      </c>
      <c r="J12" s="20">
        <f t="shared" si="0"/>
        <v>17500</v>
      </c>
      <c r="K12" s="20">
        <f t="shared" si="1"/>
        <v>17500</v>
      </c>
      <c r="L12" s="20">
        <f t="shared" si="2"/>
        <v>17500</v>
      </c>
      <c r="M12" s="39">
        <f t="shared" si="3"/>
        <v>28</v>
      </c>
      <c r="N12" s="20">
        <f t="shared" si="4"/>
        <v>52500</v>
      </c>
      <c r="O12" s="30" t="s">
        <v>320</v>
      </c>
      <c r="P12" s="35"/>
      <c r="Q12" s="32"/>
    </row>
    <row r="13" spans="1:17" s="21" customFormat="1" ht="26.25" customHeight="1">
      <c r="A13" s="18" t="s">
        <v>318</v>
      </c>
      <c r="B13" s="18" t="s">
        <v>208</v>
      </c>
      <c r="C13" s="19">
        <v>2250</v>
      </c>
      <c r="D13" s="20" t="s">
        <v>264</v>
      </c>
      <c r="E13" s="20">
        <v>1315</v>
      </c>
      <c r="F13" s="20">
        <v>1305</v>
      </c>
      <c r="G13" s="20">
        <v>1343</v>
      </c>
      <c r="H13" s="20">
        <v>1343</v>
      </c>
      <c r="I13" s="20">
        <v>1343</v>
      </c>
      <c r="J13" s="20">
        <f t="shared" si="0"/>
        <v>21000</v>
      </c>
      <c r="K13" s="20">
        <f t="shared" si="1"/>
        <v>21000</v>
      </c>
      <c r="L13" s="20">
        <f t="shared" si="2"/>
        <v>21000</v>
      </c>
      <c r="M13" s="39">
        <f t="shared" si="3"/>
        <v>28</v>
      </c>
      <c r="N13" s="20">
        <f t="shared" si="4"/>
        <v>63000</v>
      </c>
      <c r="O13" s="30" t="s">
        <v>317</v>
      </c>
      <c r="P13" s="35"/>
      <c r="Q13" s="32"/>
    </row>
    <row r="14" spans="1:17" s="21" customFormat="1" ht="26.25" customHeight="1">
      <c r="A14" s="18" t="s">
        <v>313</v>
      </c>
      <c r="B14" s="18" t="s">
        <v>123</v>
      </c>
      <c r="C14" s="19">
        <v>6000</v>
      </c>
      <c r="D14" s="20" t="s">
        <v>264</v>
      </c>
      <c r="E14" s="20">
        <v>215</v>
      </c>
      <c r="F14" s="20">
        <v>212</v>
      </c>
      <c r="G14" s="20">
        <v>221</v>
      </c>
      <c r="H14" s="20">
        <v>221</v>
      </c>
      <c r="I14" s="20">
        <v>221</v>
      </c>
      <c r="J14" s="20">
        <f t="shared" si="0"/>
        <v>12000</v>
      </c>
      <c r="K14" s="20">
        <f t="shared" si="1"/>
        <v>12000</v>
      </c>
      <c r="L14" s="20">
        <f t="shared" si="2"/>
        <v>12000</v>
      </c>
      <c r="M14" s="39">
        <f t="shared" si="3"/>
        <v>6</v>
      </c>
      <c r="N14" s="20">
        <f t="shared" si="4"/>
        <v>36000</v>
      </c>
      <c r="O14" s="30" t="s">
        <v>314</v>
      </c>
      <c r="P14" s="35"/>
      <c r="Q14" s="32"/>
    </row>
    <row r="15" spans="1:17" s="21" customFormat="1" ht="26.25" customHeight="1">
      <c r="A15" s="18" t="s">
        <v>315</v>
      </c>
      <c r="B15" s="18" t="s">
        <v>175</v>
      </c>
      <c r="C15" s="19">
        <v>1875</v>
      </c>
      <c r="D15" s="20" t="s">
        <v>264</v>
      </c>
      <c r="E15" s="20">
        <v>1114</v>
      </c>
      <c r="F15" s="20" t="s">
        <v>316</v>
      </c>
      <c r="G15" s="20">
        <v>1152</v>
      </c>
      <c r="H15" s="20">
        <v>1152</v>
      </c>
      <c r="I15" s="20">
        <v>1152</v>
      </c>
      <c r="J15" s="20">
        <f t="shared" si="0"/>
        <v>23750</v>
      </c>
      <c r="K15" s="20">
        <f t="shared" si="1"/>
        <v>23750</v>
      </c>
      <c r="L15" s="20">
        <f t="shared" si="2"/>
        <v>23750</v>
      </c>
      <c r="M15" s="39">
        <f t="shared" si="3"/>
        <v>38</v>
      </c>
      <c r="N15" s="20">
        <f t="shared" si="4"/>
        <v>71250</v>
      </c>
      <c r="O15" s="30" t="s">
        <v>317</v>
      </c>
      <c r="P15" s="35"/>
      <c r="Q15" s="32"/>
    </row>
    <row r="16" spans="1:17" s="21" customFormat="1" ht="26.25" customHeight="1">
      <c r="A16" s="18" t="s">
        <v>311</v>
      </c>
      <c r="B16" s="18" t="s">
        <v>211</v>
      </c>
      <c r="C16" s="19">
        <v>2500</v>
      </c>
      <c r="D16" s="20" t="s">
        <v>264</v>
      </c>
      <c r="E16" s="20">
        <v>1302</v>
      </c>
      <c r="F16" s="20">
        <v>1293</v>
      </c>
      <c r="G16" s="20">
        <v>1320</v>
      </c>
      <c r="H16" s="20">
        <v>1320</v>
      </c>
      <c r="I16" s="20">
        <v>1320</v>
      </c>
      <c r="J16" s="20">
        <f t="shared" si="0"/>
        <v>15000</v>
      </c>
      <c r="K16" s="20">
        <f t="shared" si="1"/>
        <v>15000</v>
      </c>
      <c r="L16" s="20">
        <f t="shared" si="2"/>
        <v>15000</v>
      </c>
      <c r="M16" s="39">
        <f t="shared" si="3"/>
        <v>18</v>
      </c>
      <c r="N16" s="20">
        <f t="shared" si="4"/>
        <v>45000</v>
      </c>
      <c r="O16" s="30" t="s">
        <v>312</v>
      </c>
      <c r="P16" s="35"/>
      <c r="Q16" s="3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140625" style="0" customWidth="1"/>
    <col min="2" max="2" width="22.8515625" style="0" customWidth="1"/>
    <col min="4" max="4" width="12.421875" style="0" customWidth="1"/>
    <col min="5" max="5" width="12.28125" style="0" customWidth="1"/>
    <col min="10" max="10" width="11.28125" style="0" customWidth="1"/>
    <col min="11" max="11" width="10.8515625" style="0" customWidth="1"/>
    <col min="12" max="12" width="10.421875" style="0" customWidth="1"/>
    <col min="13" max="13" width="10.7109375" style="0" customWidth="1"/>
    <col min="14" max="14" width="12.00390625" style="0" customWidth="1"/>
    <col min="15" max="15" width="29.28125" style="0" customWidth="1"/>
  </cols>
  <sheetData>
    <row r="1" spans="1:17" ht="15">
      <c r="A1" s="9"/>
      <c r="B1" s="9"/>
      <c r="C1" s="9"/>
      <c r="D1" s="9"/>
      <c r="E1" s="9"/>
      <c r="F1" s="9"/>
      <c r="G1" s="9"/>
      <c r="H1" s="9"/>
      <c r="I1" s="9"/>
      <c r="J1" s="10"/>
      <c r="K1" s="10"/>
      <c r="L1" s="10"/>
      <c r="M1" s="36"/>
      <c r="N1" s="10"/>
      <c r="O1" s="11"/>
      <c r="P1" s="34"/>
      <c r="Q1" s="31"/>
    </row>
    <row r="2" spans="1:17" ht="15">
      <c r="A2" s="9"/>
      <c r="B2" s="9"/>
      <c r="C2" s="9"/>
      <c r="D2" s="9"/>
      <c r="E2" s="9"/>
      <c r="F2" s="9"/>
      <c r="G2" s="9"/>
      <c r="H2" s="9"/>
      <c r="I2" s="9"/>
      <c r="J2" s="10"/>
      <c r="K2" s="10"/>
      <c r="L2" s="10"/>
      <c r="M2" s="36"/>
      <c r="N2" s="10"/>
      <c r="O2" s="11"/>
      <c r="P2" s="34"/>
      <c r="Q2" s="31"/>
    </row>
    <row r="3" spans="1:17" ht="15">
      <c r="A3" s="9"/>
      <c r="B3" s="9"/>
      <c r="C3" s="9"/>
      <c r="D3" s="9"/>
      <c r="E3" s="9"/>
      <c r="F3" s="9"/>
      <c r="G3" s="9"/>
      <c r="H3" s="9"/>
      <c r="I3" s="9"/>
      <c r="J3" s="10"/>
      <c r="K3" s="10"/>
      <c r="L3" s="10"/>
      <c r="M3" s="36"/>
      <c r="N3" s="10"/>
      <c r="O3" s="11"/>
      <c r="P3" s="34"/>
      <c r="Q3" s="31"/>
    </row>
    <row r="4" spans="1:17" ht="15">
      <c r="A4" s="9"/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36"/>
      <c r="N4" s="10"/>
      <c r="O4" s="11"/>
      <c r="P4" s="34"/>
      <c r="Q4" s="31"/>
    </row>
    <row r="5" spans="1:17" ht="15">
      <c r="A5" s="12" t="s">
        <v>624</v>
      </c>
      <c r="B5" s="9"/>
      <c r="C5" s="9"/>
      <c r="D5" s="9"/>
      <c r="E5" s="9"/>
      <c r="F5" s="9"/>
      <c r="G5" s="9"/>
      <c r="H5" s="9"/>
      <c r="I5" s="9"/>
      <c r="J5" s="13"/>
      <c r="K5" s="13"/>
      <c r="L5" s="13"/>
      <c r="M5" s="37" t="s">
        <v>246</v>
      </c>
      <c r="N5" s="14">
        <f>SUM($N$7:$N$431)</f>
        <v>378250</v>
      </c>
      <c r="O5" s="11"/>
      <c r="P5" s="34"/>
      <c r="Q5" s="31"/>
    </row>
    <row r="6" spans="1:17" ht="25.5">
      <c r="A6" s="15" t="s">
        <v>247</v>
      </c>
      <c r="B6" s="15" t="s">
        <v>248</v>
      </c>
      <c r="C6" s="15" t="s">
        <v>249</v>
      </c>
      <c r="D6" s="15" t="s">
        <v>250</v>
      </c>
      <c r="E6" s="15" t="s">
        <v>251</v>
      </c>
      <c r="F6" s="15" t="s">
        <v>252</v>
      </c>
      <c r="G6" s="15" t="s">
        <v>253</v>
      </c>
      <c r="H6" s="15" t="s">
        <v>254</v>
      </c>
      <c r="I6" s="15" t="s">
        <v>255</v>
      </c>
      <c r="J6" s="16" t="s">
        <v>256</v>
      </c>
      <c r="K6" s="16" t="s">
        <v>257</v>
      </c>
      <c r="L6" s="16" t="s">
        <v>258</v>
      </c>
      <c r="M6" s="38" t="s">
        <v>259</v>
      </c>
      <c r="N6" s="16" t="s">
        <v>260</v>
      </c>
      <c r="O6" s="15" t="s">
        <v>261</v>
      </c>
      <c r="P6" s="34"/>
      <c r="Q6" s="31"/>
    </row>
    <row r="7" spans="1:17" s="21" customFormat="1" ht="26.25" customHeight="1">
      <c r="A7" s="18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39"/>
      <c r="N7" s="20"/>
      <c r="O7" s="30"/>
      <c r="P7" s="35"/>
      <c r="Q7" s="32"/>
    </row>
    <row r="8" spans="1:17" s="21" customFormat="1" ht="26.25" customHeight="1">
      <c r="A8" s="18" t="s">
        <v>308</v>
      </c>
      <c r="B8" s="18" t="s">
        <v>309</v>
      </c>
      <c r="C8" s="19">
        <v>1875</v>
      </c>
      <c r="D8" s="20" t="s">
        <v>264</v>
      </c>
      <c r="E8" s="20">
        <v>2056</v>
      </c>
      <c r="F8" s="20">
        <v>2044</v>
      </c>
      <c r="G8" s="20">
        <v>2072</v>
      </c>
      <c r="H8" s="20">
        <v>2078</v>
      </c>
      <c r="I8" s="20">
        <v>2078</v>
      </c>
      <c r="J8" s="20">
        <f aca="true" t="shared" si="0" ref="J8:J16">(IF($D8="SHORT",$E8-$G8,IF($D8="LONG",$G8-$E8)))*$C8/3</f>
        <v>10000</v>
      </c>
      <c r="K8" s="20">
        <f aca="true" t="shared" si="1" ref="K8:K16">(IF($D8="SHORT",$E8-$H8,IF($D8="LONG",$H8-$E8)))*$C8/3</f>
        <v>13750</v>
      </c>
      <c r="L8" s="20">
        <f aca="true" t="shared" si="2" ref="L8:L16">(IF($D8="SHORT",$E8-$I8,IF($D8="LONG",$I8-$E8)))*$C8/3</f>
        <v>13750</v>
      </c>
      <c r="M8" s="39">
        <f>(K8+J8+L8)/C8</f>
        <v>20</v>
      </c>
      <c r="N8" s="20">
        <f>C8*M8</f>
        <v>37500</v>
      </c>
      <c r="O8" s="30" t="s">
        <v>310</v>
      </c>
      <c r="P8" s="35"/>
      <c r="Q8" s="32"/>
    </row>
    <row r="9" spans="1:17" s="21" customFormat="1" ht="26.25" customHeight="1">
      <c r="A9" s="18" t="s">
        <v>305</v>
      </c>
      <c r="B9" s="18" t="s">
        <v>306</v>
      </c>
      <c r="C9" s="19">
        <v>3000</v>
      </c>
      <c r="D9" s="20" t="s">
        <v>264</v>
      </c>
      <c r="E9" s="20">
        <v>650</v>
      </c>
      <c r="F9" s="20">
        <v>645</v>
      </c>
      <c r="G9" s="20">
        <v>658</v>
      </c>
      <c r="H9" s="20">
        <v>658</v>
      </c>
      <c r="I9" s="20">
        <v>658</v>
      </c>
      <c r="J9" s="20">
        <f t="shared" si="0"/>
        <v>8000</v>
      </c>
      <c r="K9" s="20">
        <f t="shared" si="1"/>
        <v>8000</v>
      </c>
      <c r="L9" s="20">
        <f t="shared" si="2"/>
        <v>8000</v>
      </c>
      <c r="M9" s="39">
        <f>(K9+J9+L9)/C9</f>
        <v>8</v>
      </c>
      <c r="N9" s="20">
        <f>C9*M9</f>
        <v>24000</v>
      </c>
      <c r="O9" s="30" t="s">
        <v>307</v>
      </c>
      <c r="P9" s="35"/>
      <c r="Q9" s="32"/>
    </row>
    <row r="10" spans="1:17" s="21" customFormat="1" ht="26.25" customHeight="1">
      <c r="A10" s="18" t="s">
        <v>303</v>
      </c>
      <c r="B10" s="18" t="s">
        <v>46</v>
      </c>
      <c r="C10" s="19">
        <v>12000</v>
      </c>
      <c r="D10" s="20" t="s">
        <v>264</v>
      </c>
      <c r="E10" s="20">
        <v>84.5</v>
      </c>
      <c r="F10" s="20">
        <v>83.7</v>
      </c>
      <c r="G10" s="20">
        <v>86</v>
      </c>
      <c r="H10" s="20">
        <v>87.5</v>
      </c>
      <c r="I10" s="20">
        <v>87.5</v>
      </c>
      <c r="J10" s="20">
        <f t="shared" si="0"/>
        <v>6000</v>
      </c>
      <c r="K10" s="20">
        <f t="shared" si="1"/>
        <v>12000</v>
      </c>
      <c r="L10" s="20">
        <f t="shared" si="2"/>
        <v>12000</v>
      </c>
      <c r="M10" s="39">
        <f aca="true" t="shared" si="3" ref="M10:M16">(K10+J10+L10)/C10</f>
        <v>2.5</v>
      </c>
      <c r="N10" s="20">
        <f aca="true" t="shared" si="4" ref="N10:N16">C10*M10</f>
        <v>30000</v>
      </c>
      <c r="O10" s="30" t="s">
        <v>304</v>
      </c>
      <c r="P10" s="35"/>
      <c r="Q10" s="32"/>
    </row>
    <row r="11" spans="1:17" s="21" customFormat="1" ht="26.25" customHeight="1">
      <c r="A11" s="18" t="s">
        <v>303</v>
      </c>
      <c r="B11" s="18" t="s">
        <v>52</v>
      </c>
      <c r="C11" s="19">
        <v>9000</v>
      </c>
      <c r="D11" s="20" t="s">
        <v>264</v>
      </c>
      <c r="E11" s="20">
        <v>465</v>
      </c>
      <c r="F11" s="20">
        <v>463</v>
      </c>
      <c r="G11" s="20">
        <v>469</v>
      </c>
      <c r="H11" s="20">
        <v>472</v>
      </c>
      <c r="I11" s="20">
        <v>472</v>
      </c>
      <c r="J11" s="20">
        <f t="shared" si="0"/>
        <v>12000</v>
      </c>
      <c r="K11" s="20">
        <f t="shared" si="1"/>
        <v>21000</v>
      </c>
      <c r="L11" s="20">
        <f t="shared" si="2"/>
        <v>21000</v>
      </c>
      <c r="M11" s="39">
        <f t="shared" si="3"/>
        <v>6</v>
      </c>
      <c r="N11" s="20">
        <f t="shared" si="4"/>
        <v>54000</v>
      </c>
      <c r="O11" s="30" t="s">
        <v>304</v>
      </c>
      <c r="P11" s="35"/>
      <c r="Q11" s="32"/>
    </row>
    <row r="12" spans="1:17" s="21" customFormat="1" ht="26.25" customHeight="1">
      <c r="A12" s="18" t="s">
        <v>300</v>
      </c>
      <c r="B12" s="18" t="s">
        <v>211</v>
      </c>
      <c r="C12" s="19">
        <v>2250</v>
      </c>
      <c r="D12" s="20" t="s">
        <v>262</v>
      </c>
      <c r="E12" s="20">
        <v>1362</v>
      </c>
      <c r="F12" s="20">
        <v>1382</v>
      </c>
      <c r="G12" s="20">
        <v>1344</v>
      </c>
      <c r="H12" s="20">
        <v>1333</v>
      </c>
      <c r="I12" s="20">
        <v>1314</v>
      </c>
      <c r="J12" s="20">
        <f t="shared" si="0"/>
        <v>13500</v>
      </c>
      <c r="K12" s="20">
        <f t="shared" si="1"/>
        <v>21750</v>
      </c>
      <c r="L12" s="20">
        <f t="shared" si="2"/>
        <v>36000</v>
      </c>
      <c r="M12" s="39">
        <f t="shared" si="3"/>
        <v>31.666666666666668</v>
      </c>
      <c r="N12" s="20">
        <f t="shared" si="4"/>
        <v>71250</v>
      </c>
      <c r="O12" s="30" t="s">
        <v>302</v>
      </c>
      <c r="P12" s="35"/>
      <c r="Q12" s="32"/>
    </row>
    <row r="13" spans="1:17" s="21" customFormat="1" ht="26.25" customHeight="1">
      <c r="A13" s="18" t="s">
        <v>295</v>
      </c>
      <c r="B13" s="18" t="s">
        <v>99</v>
      </c>
      <c r="C13" s="19">
        <v>3000</v>
      </c>
      <c r="D13" s="20" t="s">
        <v>264</v>
      </c>
      <c r="E13" s="20">
        <v>1952</v>
      </c>
      <c r="F13" s="20">
        <v>1930</v>
      </c>
      <c r="G13" s="20">
        <v>1983</v>
      </c>
      <c r="H13" s="20">
        <v>1983</v>
      </c>
      <c r="I13" s="20">
        <v>1983</v>
      </c>
      <c r="J13" s="20">
        <f t="shared" si="0"/>
        <v>31000</v>
      </c>
      <c r="K13" s="20">
        <f t="shared" si="1"/>
        <v>31000</v>
      </c>
      <c r="L13" s="20">
        <f t="shared" si="2"/>
        <v>31000</v>
      </c>
      <c r="M13" s="39">
        <f t="shared" si="3"/>
        <v>31</v>
      </c>
      <c r="N13" s="20">
        <f t="shared" si="4"/>
        <v>93000</v>
      </c>
      <c r="O13" s="30" t="s">
        <v>301</v>
      </c>
      <c r="P13" s="35"/>
      <c r="Q13" s="32"/>
    </row>
    <row r="14" spans="1:17" s="21" customFormat="1" ht="26.25" customHeight="1">
      <c r="A14" s="18" t="s">
        <v>296</v>
      </c>
      <c r="B14" s="18" t="s">
        <v>299</v>
      </c>
      <c r="C14" s="19">
        <v>6000</v>
      </c>
      <c r="D14" s="20" t="s">
        <v>264</v>
      </c>
      <c r="E14" s="20">
        <v>451</v>
      </c>
      <c r="F14" s="20">
        <v>447</v>
      </c>
      <c r="G14" s="20">
        <v>454</v>
      </c>
      <c r="H14" s="20">
        <v>458</v>
      </c>
      <c r="I14" s="20">
        <v>463</v>
      </c>
      <c r="J14" s="20">
        <f t="shared" si="0"/>
        <v>6000</v>
      </c>
      <c r="K14" s="20">
        <f t="shared" si="1"/>
        <v>14000</v>
      </c>
      <c r="L14" s="20">
        <f t="shared" si="2"/>
        <v>24000</v>
      </c>
      <c r="M14" s="39">
        <f t="shared" si="3"/>
        <v>7.333333333333333</v>
      </c>
      <c r="N14" s="20">
        <f t="shared" si="4"/>
        <v>44000</v>
      </c>
      <c r="O14" s="30" t="s">
        <v>301</v>
      </c>
      <c r="P14" s="35"/>
      <c r="Q14" s="32"/>
    </row>
    <row r="15" spans="1:17" s="21" customFormat="1" ht="26.25" customHeight="1">
      <c r="A15" s="18" t="s">
        <v>296</v>
      </c>
      <c r="B15" s="18" t="s">
        <v>297</v>
      </c>
      <c r="C15" s="19">
        <v>1500</v>
      </c>
      <c r="D15" s="20" t="s">
        <v>264</v>
      </c>
      <c r="E15" s="20">
        <v>2667</v>
      </c>
      <c r="F15" s="20">
        <v>2650</v>
      </c>
      <c r="G15" s="20">
        <v>2684</v>
      </c>
      <c r="H15" s="20">
        <v>2694</v>
      </c>
      <c r="I15" s="20">
        <v>2684</v>
      </c>
      <c r="J15" s="20">
        <f t="shared" si="0"/>
        <v>8500</v>
      </c>
      <c r="K15" s="20">
        <f t="shared" si="1"/>
        <v>13500</v>
      </c>
      <c r="L15" s="20">
        <f t="shared" si="2"/>
        <v>8500</v>
      </c>
      <c r="M15" s="39">
        <f t="shared" si="3"/>
        <v>20.333333333333332</v>
      </c>
      <c r="N15" s="20">
        <f t="shared" si="4"/>
        <v>30500</v>
      </c>
      <c r="O15" s="30" t="s">
        <v>298</v>
      </c>
      <c r="P15" s="35"/>
      <c r="Q15" s="32"/>
    </row>
    <row r="16" spans="1:17" s="21" customFormat="1" ht="26.25" customHeight="1">
      <c r="A16" s="18" t="s">
        <v>293</v>
      </c>
      <c r="B16" s="18" t="s">
        <v>189</v>
      </c>
      <c r="C16" s="19">
        <v>2250</v>
      </c>
      <c r="D16" s="20" t="s">
        <v>264</v>
      </c>
      <c r="E16" s="20">
        <v>1102</v>
      </c>
      <c r="F16" s="20">
        <v>1095</v>
      </c>
      <c r="G16" s="20">
        <v>1108</v>
      </c>
      <c r="H16" s="20">
        <v>1095</v>
      </c>
      <c r="I16" s="20">
        <v>1095</v>
      </c>
      <c r="J16" s="20">
        <f t="shared" si="0"/>
        <v>4500</v>
      </c>
      <c r="K16" s="20">
        <f t="shared" si="1"/>
        <v>-5250</v>
      </c>
      <c r="L16" s="20">
        <f t="shared" si="2"/>
        <v>-5250</v>
      </c>
      <c r="M16" s="39">
        <f t="shared" si="3"/>
        <v>-2.6666666666666665</v>
      </c>
      <c r="N16" s="20">
        <f t="shared" si="4"/>
        <v>-6000</v>
      </c>
      <c r="O16" s="30" t="s">
        <v>294</v>
      </c>
      <c r="P16" s="35"/>
      <c r="Q16" s="3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.421875" style="0" customWidth="1"/>
    <col min="2" max="2" width="18.7109375" style="0" customWidth="1"/>
    <col min="3" max="3" width="10.421875" style="0" customWidth="1"/>
    <col min="4" max="4" width="12.00390625" style="0" customWidth="1"/>
    <col min="5" max="5" width="10.8515625" style="0" customWidth="1"/>
    <col min="6" max="12" width="10.421875" style="0" customWidth="1"/>
    <col min="13" max="13" width="10.421875" style="40" customWidth="1"/>
    <col min="14" max="14" width="13.140625" style="0" customWidth="1"/>
    <col min="15" max="15" width="30.140625" style="0" customWidth="1"/>
    <col min="16" max="16" width="9.140625" style="34" customWidth="1"/>
    <col min="17" max="17" width="9.140625" style="31" customWidth="1"/>
  </cols>
  <sheetData>
    <row r="1" spans="1:15" ht="15">
      <c r="A1" s="9"/>
      <c r="B1" s="9"/>
      <c r="C1" s="9"/>
      <c r="D1" s="9"/>
      <c r="E1" s="9"/>
      <c r="F1" s="9"/>
      <c r="G1" s="9"/>
      <c r="H1" s="9"/>
      <c r="I1" s="9"/>
      <c r="J1" s="10"/>
      <c r="K1" s="10"/>
      <c r="L1" s="10"/>
      <c r="M1" s="36"/>
      <c r="N1" s="10"/>
      <c r="O1" s="11"/>
    </row>
    <row r="2" spans="1:15" ht="15">
      <c r="A2" s="9"/>
      <c r="B2" s="9"/>
      <c r="C2" s="9"/>
      <c r="D2" s="9"/>
      <c r="E2" s="9"/>
      <c r="F2" s="9"/>
      <c r="G2" s="9"/>
      <c r="H2" s="9"/>
      <c r="I2" s="9"/>
      <c r="J2" s="10"/>
      <c r="K2" s="10"/>
      <c r="L2" s="10"/>
      <c r="M2" s="36"/>
      <c r="N2" s="10"/>
      <c r="O2" s="11"/>
    </row>
    <row r="3" spans="1:15" ht="15">
      <c r="A3" s="9"/>
      <c r="B3" s="9"/>
      <c r="C3" s="9"/>
      <c r="D3" s="9"/>
      <c r="E3" s="9"/>
      <c r="F3" s="9"/>
      <c r="G3" s="9"/>
      <c r="H3" s="9"/>
      <c r="I3" s="9"/>
      <c r="J3" s="10"/>
      <c r="K3" s="10"/>
      <c r="L3" s="10"/>
      <c r="M3" s="36"/>
      <c r="N3" s="10"/>
      <c r="O3" s="11"/>
    </row>
    <row r="4" spans="1:15" ht="15">
      <c r="A4" s="9"/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36"/>
      <c r="N4" s="10"/>
      <c r="O4" s="11"/>
    </row>
    <row r="5" spans="1:15" ht="15">
      <c r="A5" s="12" t="s">
        <v>624</v>
      </c>
      <c r="B5" s="9"/>
      <c r="C5" s="9"/>
      <c r="D5" s="9"/>
      <c r="E5" s="9"/>
      <c r="F5" s="9"/>
      <c r="G5" s="9"/>
      <c r="H5" s="9"/>
      <c r="I5" s="9"/>
      <c r="J5" s="13"/>
      <c r="K5" s="13"/>
      <c r="L5" s="13"/>
      <c r="M5" s="37" t="s">
        <v>246</v>
      </c>
      <c r="N5" s="14">
        <f>SUM($N$7:$N$423)</f>
        <v>481299.9999999999</v>
      </c>
      <c r="O5" s="11"/>
    </row>
    <row r="6" spans="1:15" ht="25.5">
      <c r="A6" s="15" t="s">
        <v>247</v>
      </c>
      <c r="B6" s="15" t="s">
        <v>248</v>
      </c>
      <c r="C6" s="15" t="s">
        <v>249</v>
      </c>
      <c r="D6" s="15" t="s">
        <v>250</v>
      </c>
      <c r="E6" s="15" t="s">
        <v>251</v>
      </c>
      <c r="F6" s="15" t="s">
        <v>252</v>
      </c>
      <c r="G6" s="15" t="s">
        <v>253</v>
      </c>
      <c r="H6" s="15" t="s">
        <v>254</v>
      </c>
      <c r="I6" s="15" t="s">
        <v>255</v>
      </c>
      <c r="J6" s="16" t="s">
        <v>256</v>
      </c>
      <c r="K6" s="16" t="s">
        <v>257</v>
      </c>
      <c r="L6" s="16" t="s">
        <v>258</v>
      </c>
      <c r="M6" s="38" t="s">
        <v>259</v>
      </c>
      <c r="N6" s="16" t="s">
        <v>260</v>
      </c>
      <c r="O6" s="15" t="s">
        <v>261</v>
      </c>
    </row>
    <row r="7" spans="1:17" s="21" customFormat="1" ht="26.25" customHeight="1">
      <c r="A7" s="18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39"/>
      <c r="N7" s="20"/>
      <c r="O7" s="30"/>
      <c r="P7" s="35"/>
      <c r="Q7" s="32"/>
    </row>
    <row r="8" spans="1:17" s="21" customFormat="1" ht="26.25" customHeight="1">
      <c r="A8" s="18" t="s">
        <v>290</v>
      </c>
      <c r="B8" s="18" t="s">
        <v>52</v>
      </c>
      <c r="C8" s="19">
        <v>6000</v>
      </c>
      <c r="D8" s="20" t="s">
        <v>262</v>
      </c>
      <c r="E8" s="20">
        <v>469</v>
      </c>
      <c r="F8" s="20">
        <v>478</v>
      </c>
      <c r="G8" s="20">
        <v>461</v>
      </c>
      <c r="H8" s="20">
        <v>457</v>
      </c>
      <c r="I8" s="20">
        <v>451</v>
      </c>
      <c r="J8" s="20">
        <f aca="true" t="shared" si="0" ref="J8:J17">(IF($D8="SHORT",$E8-$G8,IF($D8="LONG",$G8-$E8)))*$C8/3</f>
        <v>16000</v>
      </c>
      <c r="K8" s="20">
        <f aca="true" t="shared" si="1" ref="K8:K17">(IF($D8="SHORT",$E8-$H8,IF($D8="LONG",$H8-$E8)))*$C8/3</f>
        <v>24000</v>
      </c>
      <c r="L8" s="20">
        <f aca="true" t="shared" si="2" ref="L8:L17">(IF($D8="SHORT",$E8-$I8,IF($D8="LONG",$I8-$E8)))*$C8/3</f>
        <v>36000</v>
      </c>
      <c r="M8" s="39">
        <f>(K8+J8+L8)/C8</f>
        <v>12.666666666666666</v>
      </c>
      <c r="N8" s="20">
        <f>C8*M8</f>
        <v>76000</v>
      </c>
      <c r="O8" s="30" t="s">
        <v>291</v>
      </c>
      <c r="P8" s="35"/>
      <c r="Q8" s="32"/>
    </row>
    <row r="9" spans="1:17" s="21" customFormat="1" ht="26.25" customHeight="1">
      <c r="A9" s="18" t="s">
        <v>290</v>
      </c>
      <c r="B9" s="18" t="s">
        <v>123</v>
      </c>
      <c r="C9" s="19">
        <v>6000</v>
      </c>
      <c r="D9" s="20" t="s">
        <v>264</v>
      </c>
      <c r="E9" s="20">
        <v>231</v>
      </c>
      <c r="F9" s="20">
        <v>226</v>
      </c>
      <c r="G9" s="20">
        <v>234</v>
      </c>
      <c r="H9" s="20">
        <v>238</v>
      </c>
      <c r="I9" s="20">
        <v>242</v>
      </c>
      <c r="J9" s="20">
        <f>(IF($D9="SHORT",$E9-$G9,IF($D9="LONG",$G9-$E9)))*$C9/3</f>
        <v>6000</v>
      </c>
      <c r="K9" s="20">
        <f>(IF($D9="SHORT",$E9-$H9,IF($D9="LONG",$H9-$E9)))*$C9/3</f>
        <v>14000</v>
      </c>
      <c r="L9" s="20">
        <f>(IF($D9="SHORT",$E9-$I9,IF($D9="LONG",$I9-$E9)))*$C9/3</f>
        <v>22000</v>
      </c>
      <c r="M9" s="39">
        <f>(K9+J9+L9)/C9</f>
        <v>7</v>
      </c>
      <c r="N9" s="20">
        <f>C9*M9</f>
        <v>42000</v>
      </c>
      <c r="O9" s="30" t="s">
        <v>292</v>
      </c>
      <c r="P9" s="35"/>
      <c r="Q9" s="32"/>
    </row>
    <row r="10" spans="1:17" s="21" customFormat="1" ht="26.25" customHeight="1">
      <c r="A10" s="18" t="s">
        <v>289</v>
      </c>
      <c r="B10" s="18" t="s">
        <v>55</v>
      </c>
      <c r="C10" s="19">
        <v>1500</v>
      </c>
      <c r="D10" s="20" t="s">
        <v>264</v>
      </c>
      <c r="E10" s="20">
        <v>1186</v>
      </c>
      <c r="F10" s="20">
        <v>1170</v>
      </c>
      <c r="G10" s="20">
        <v>1202</v>
      </c>
      <c r="H10" s="20">
        <v>1210</v>
      </c>
      <c r="I10" s="20">
        <v>1209</v>
      </c>
      <c r="J10" s="20">
        <f t="shared" si="0"/>
        <v>8000</v>
      </c>
      <c r="K10" s="20">
        <f t="shared" si="1"/>
        <v>12000</v>
      </c>
      <c r="L10" s="20">
        <f t="shared" si="2"/>
        <v>11500</v>
      </c>
      <c r="M10" s="39">
        <f>(K10+J10+L10)/C10</f>
        <v>21</v>
      </c>
      <c r="N10" s="20">
        <f>C10*M10</f>
        <v>31500</v>
      </c>
      <c r="O10" s="30" t="s">
        <v>288</v>
      </c>
      <c r="P10" s="35"/>
      <c r="Q10" s="32"/>
    </row>
    <row r="11" spans="1:17" s="21" customFormat="1" ht="26.25" customHeight="1">
      <c r="A11" s="18" t="s">
        <v>287</v>
      </c>
      <c r="B11" s="18" t="s">
        <v>123</v>
      </c>
      <c r="C11" s="19">
        <v>6000</v>
      </c>
      <c r="D11" s="20" t="s">
        <v>264</v>
      </c>
      <c r="E11" s="20">
        <v>230</v>
      </c>
      <c r="F11" s="20">
        <v>226</v>
      </c>
      <c r="G11" s="20">
        <v>234</v>
      </c>
      <c r="H11" s="20">
        <v>238</v>
      </c>
      <c r="I11" s="20">
        <v>239</v>
      </c>
      <c r="J11" s="20">
        <f t="shared" si="0"/>
        <v>8000</v>
      </c>
      <c r="K11" s="20">
        <f t="shared" si="1"/>
        <v>16000</v>
      </c>
      <c r="L11" s="20">
        <f t="shared" si="2"/>
        <v>18000</v>
      </c>
      <c r="M11" s="39">
        <f>(K11+J11+L11)/C11</f>
        <v>7</v>
      </c>
      <c r="N11" s="20">
        <f>C11*M11</f>
        <v>42000</v>
      </c>
      <c r="O11" s="30" t="s">
        <v>288</v>
      </c>
      <c r="P11" s="35"/>
      <c r="Q11" s="32"/>
    </row>
    <row r="12" spans="1:17" s="21" customFormat="1" ht="26.25" customHeight="1">
      <c r="A12" s="18" t="s">
        <v>285</v>
      </c>
      <c r="B12" s="18" t="s">
        <v>52</v>
      </c>
      <c r="C12" s="19">
        <v>6000</v>
      </c>
      <c r="D12" s="20" t="s">
        <v>264</v>
      </c>
      <c r="E12" s="20">
        <v>445</v>
      </c>
      <c r="F12" s="20">
        <v>441</v>
      </c>
      <c r="G12" s="20">
        <v>448.5</v>
      </c>
      <c r="H12" s="20">
        <v>452.5</v>
      </c>
      <c r="I12" s="20">
        <v>455</v>
      </c>
      <c r="J12" s="20">
        <f t="shared" si="0"/>
        <v>7000</v>
      </c>
      <c r="K12" s="20">
        <f t="shared" si="1"/>
        <v>15000</v>
      </c>
      <c r="L12" s="20">
        <f t="shared" si="2"/>
        <v>20000</v>
      </c>
      <c r="M12" s="39">
        <f aca="true" t="shared" si="3" ref="M12:M17">(K12+J12+L12)/C12</f>
        <v>7</v>
      </c>
      <c r="N12" s="20">
        <f aca="true" t="shared" si="4" ref="N12:N17">C12*M12</f>
        <v>42000</v>
      </c>
      <c r="O12" s="30" t="s">
        <v>286</v>
      </c>
      <c r="P12" s="35"/>
      <c r="Q12" s="32"/>
    </row>
    <row r="13" spans="1:17" s="21" customFormat="1" ht="26.25" customHeight="1">
      <c r="A13" s="18" t="s">
        <v>273</v>
      </c>
      <c r="B13" s="18" t="s">
        <v>30</v>
      </c>
      <c r="C13" s="19">
        <v>12000</v>
      </c>
      <c r="D13" s="20" t="s">
        <v>264</v>
      </c>
      <c r="E13" s="20">
        <v>148</v>
      </c>
      <c r="F13" s="20">
        <v>143</v>
      </c>
      <c r="G13" s="20">
        <v>152</v>
      </c>
      <c r="H13" s="20">
        <v>155</v>
      </c>
      <c r="I13" s="20">
        <v>158</v>
      </c>
      <c r="J13" s="20">
        <f t="shared" si="0"/>
        <v>16000</v>
      </c>
      <c r="K13" s="20">
        <f t="shared" si="1"/>
        <v>28000</v>
      </c>
      <c r="L13" s="20">
        <f t="shared" si="2"/>
        <v>40000</v>
      </c>
      <c r="M13" s="39">
        <f t="shared" si="3"/>
        <v>7</v>
      </c>
      <c r="N13" s="20">
        <f t="shared" si="4"/>
        <v>84000</v>
      </c>
      <c r="O13" s="30" t="s">
        <v>274</v>
      </c>
      <c r="P13" s="35"/>
      <c r="Q13" s="32"/>
    </row>
    <row r="14" spans="1:17" s="21" customFormat="1" ht="26.25" customHeight="1">
      <c r="A14" s="18" t="s">
        <v>271</v>
      </c>
      <c r="B14" s="18" t="s">
        <v>32</v>
      </c>
      <c r="C14" s="19">
        <v>12000</v>
      </c>
      <c r="D14" s="20" t="s">
        <v>262</v>
      </c>
      <c r="E14" s="20">
        <v>119.85</v>
      </c>
      <c r="F14" s="20">
        <v>123</v>
      </c>
      <c r="G14" s="20">
        <v>116.7</v>
      </c>
      <c r="H14" s="20">
        <v>115.15</v>
      </c>
      <c r="I14" s="20">
        <v>113</v>
      </c>
      <c r="J14" s="20">
        <f t="shared" si="0"/>
        <v>12599.999999999965</v>
      </c>
      <c r="K14" s="20">
        <f t="shared" si="1"/>
        <v>18799.999999999953</v>
      </c>
      <c r="L14" s="20">
        <f t="shared" si="2"/>
        <v>27399.999999999975</v>
      </c>
      <c r="M14" s="39">
        <f t="shared" si="3"/>
        <v>4.8999999999999915</v>
      </c>
      <c r="N14" s="20">
        <f t="shared" si="4"/>
        <v>58799.9999999999</v>
      </c>
      <c r="O14" s="30" t="s">
        <v>272</v>
      </c>
      <c r="P14" s="35"/>
      <c r="Q14" s="32"/>
    </row>
    <row r="15" spans="1:17" s="21" customFormat="1" ht="26.25" customHeight="1">
      <c r="A15" s="18" t="s">
        <v>267</v>
      </c>
      <c r="B15" s="18" t="s">
        <v>32</v>
      </c>
      <c r="C15" s="19">
        <v>24000</v>
      </c>
      <c r="D15" s="20" t="s">
        <v>262</v>
      </c>
      <c r="E15" s="20">
        <v>118</v>
      </c>
      <c r="F15" s="20">
        <v>120</v>
      </c>
      <c r="G15" s="20">
        <v>116</v>
      </c>
      <c r="H15" s="20">
        <v>116</v>
      </c>
      <c r="I15" s="20">
        <v>116</v>
      </c>
      <c r="J15" s="20">
        <f t="shared" si="0"/>
        <v>16000</v>
      </c>
      <c r="K15" s="20">
        <f t="shared" si="1"/>
        <v>16000</v>
      </c>
      <c r="L15" s="20">
        <f t="shared" si="2"/>
        <v>16000</v>
      </c>
      <c r="M15" s="39">
        <f t="shared" si="3"/>
        <v>2</v>
      </c>
      <c r="N15" s="20">
        <f t="shared" si="4"/>
        <v>48000</v>
      </c>
      <c r="O15" s="30" t="s">
        <v>270</v>
      </c>
      <c r="P15" s="35"/>
      <c r="Q15" s="32"/>
    </row>
    <row r="16" spans="1:17" s="21" customFormat="1" ht="26.25" customHeight="1">
      <c r="A16" s="18" t="s">
        <v>267</v>
      </c>
      <c r="B16" s="18" t="s">
        <v>175</v>
      </c>
      <c r="C16" s="19">
        <v>1125</v>
      </c>
      <c r="D16" s="20" t="s">
        <v>264</v>
      </c>
      <c r="E16" s="20">
        <v>1370</v>
      </c>
      <c r="F16" s="20">
        <v>1358</v>
      </c>
      <c r="G16" s="20">
        <v>1394</v>
      </c>
      <c r="H16" s="20">
        <v>1394</v>
      </c>
      <c r="I16" s="20">
        <v>1394</v>
      </c>
      <c r="J16" s="20">
        <f t="shared" si="0"/>
        <v>9000</v>
      </c>
      <c r="K16" s="20">
        <f t="shared" si="1"/>
        <v>9000</v>
      </c>
      <c r="L16" s="20">
        <f t="shared" si="2"/>
        <v>9000</v>
      </c>
      <c r="M16" s="39">
        <f t="shared" si="3"/>
        <v>24</v>
      </c>
      <c r="N16" s="20">
        <f t="shared" si="4"/>
        <v>27000</v>
      </c>
      <c r="O16" s="30" t="s">
        <v>269</v>
      </c>
      <c r="P16" s="35"/>
      <c r="Q16" s="32"/>
    </row>
    <row r="17" spans="1:17" s="22" customFormat="1" ht="26.25" customHeight="1">
      <c r="A17" s="18" t="s">
        <v>266</v>
      </c>
      <c r="B17" s="18" t="s">
        <v>127</v>
      </c>
      <c r="C17" s="19">
        <v>3000</v>
      </c>
      <c r="D17" s="19" t="s">
        <v>264</v>
      </c>
      <c r="E17" s="19">
        <v>880</v>
      </c>
      <c r="F17" s="19">
        <v>874</v>
      </c>
      <c r="G17" s="19">
        <v>890</v>
      </c>
      <c r="H17" s="19">
        <v>890</v>
      </c>
      <c r="I17" s="19">
        <v>890</v>
      </c>
      <c r="J17" s="20">
        <f t="shared" si="0"/>
        <v>10000</v>
      </c>
      <c r="K17" s="20">
        <f t="shared" si="1"/>
        <v>10000</v>
      </c>
      <c r="L17" s="20">
        <f t="shared" si="2"/>
        <v>10000</v>
      </c>
      <c r="M17" s="39">
        <f t="shared" si="3"/>
        <v>10</v>
      </c>
      <c r="N17" s="20">
        <f t="shared" si="4"/>
        <v>30000</v>
      </c>
      <c r="O17" s="30" t="s">
        <v>268</v>
      </c>
      <c r="P17" s="33"/>
      <c r="Q17" s="3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.421875" style="0" customWidth="1"/>
    <col min="2" max="2" width="18.7109375" style="0" customWidth="1"/>
    <col min="3" max="3" width="10.421875" style="0" customWidth="1"/>
    <col min="4" max="4" width="12.00390625" style="0" customWidth="1"/>
    <col min="5" max="5" width="10.8515625" style="0" customWidth="1"/>
    <col min="6" max="12" width="10.421875" style="0" customWidth="1"/>
    <col min="13" max="13" width="10.421875" style="40" customWidth="1"/>
    <col min="14" max="14" width="13.140625" style="0" customWidth="1"/>
    <col min="15" max="15" width="30.140625" style="0" customWidth="1"/>
  </cols>
  <sheetData>
    <row r="1" spans="1:15" ht="15">
      <c r="A1" s="9"/>
      <c r="B1" s="9"/>
      <c r="C1" s="9"/>
      <c r="D1" s="9"/>
      <c r="E1" s="9"/>
      <c r="F1" s="9"/>
      <c r="G1" s="9"/>
      <c r="H1" s="9"/>
      <c r="I1" s="9"/>
      <c r="J1" s="10"/>
      <c r="K1" s="10"/>
      <c r="L1" s="10"/>
      <c r="M1" s="36"/>
      <c r="N1" s="10"/>
      <c r="O1" s="11"/>
    </row>
    <row r="2" spans="1:15" ht="15">
      <c r="A2" s="9"/>
      <c r="B2" s="9"/>
      <c r="C2" s="9"/>
      <c r="D2" s="9"/>
      <c r="E2" s="9"/>
      <c r="F2" s="9"/>
      <c r="G2" s="9"/>
      <c r="H2" s="9"/>
      <c r="I2" s="9"/>
      <c r="J2" s="10"/>
      <c r="K2" s="10"/>
      <c r="L2" s="10"/>
      <c r="M2" s="36"/>
      <c r="N2" s="10"/>
      <c r="O2" s="11"/>
    </row>
    <row r="3" spans="1:15" ht="15">
      <c r="A3" s="9"/>
      <c r="B3" s="9"/>
      <c r="C3" s="9"/>
      <c r="D3" s="9"/>
      <c r="E3" s="9"/>
      <c r="F3" s="9"/>
      <c r="G3" s="9"/>
      <c r="H3" s="9"/>
      <c r="I3" s="9"/>
      <c r="J3" s="10"/>
      <c r="K3" s="10"/>
      <c r="L3" s="10"/>
      <c r="M3" s="36"/>
      <c r="N3" s="10"/>
      <c r="O3" s="11"/>
    </row>
    <row r="4" spans="1:15" ht="15">
      <c r="A4" s="9"/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36"/>
      <c r="N4" s="10"/>
      <c r="O4" s="11"/>
    </row>
    <row r="5" spans="1:15" ht="15">
      <c r="A5" s="12" t="s">
        <v>624</v>
      </c>
      <c r="B5" s="9"/>
      <c r="C5" s="9"/>
      <c r="D5" s="9"/>
      <c r="E5" s="9"/>
      <c r="F5" s="9"/>
      <c r="G5" s="9"/>
      <c r="H5" s="9"/>
      <c r="I5" s="9"/>
      <c r="J5" s="13"/>
      <c r="K5" s="13"/>
      <c r="L5" s="13"/>
      <c r="M5" s="37" t="s">
        <v>246</v>
      </c>
      <c r="N5" s="14">
        <f>SUM($N$7:$N$420)</f>
        <v>336300</v>
      </c>
      <c r="O5" s="11"/>
    </row>
    <row r="6" spans="1:15" s="17" customFormat="1" ht="30" customHeight="1">
      <c r="A6" s="15" t="s">
        <v>247</v>
      </c>
      <c r="B6" s="15" t="s">
        <v>248</v>
      </c>
      <c r="C6" s="15" t="s">
        <v>249</v>
      </c>
      <c r="D6" s="15" t="s">
        <v>250</v>
      </c>
      <c r="E6" s="15" t="s">
        <v>251</v>
      </c>
      <c r="F6" s="15" t="s">
        <v>252</v>
      </c>
      <c r="G6" s="15" t="s">
        <v>253</v>
      </c>
      <c r="H6" s="15" t="s">
        <v>254</v>
      </c>
      <c r="I6" s="15" t="s">
        <v>255</v>
      </c>
      <c r="J6" s="16" t="s">
        <v>256</v>
      </c>
      <c r="K6" s="16" t="s">
        <v>257</v>
      </c>
      <c r="L6" s="16" t="s">
        <v>258</v>
      </c>
      <c r="M6" s="38" t="s">
        <v>259</v>
      </c>
      <c r="N6" s="16" t="s">
        <v>260</v>
      </c>
      <c r="O6" s="15" t="s">
        <v>261</v>
      </c>
    </row>
    <row r="7" spans="1:15" s="21" customFormat="1" ht="20.25" customHeight="1">
      <c r="A7" s="18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39"/>
      <c r="N7" s="20"/>
      <c r="O7" s="18"/>
    </row>
    <row r="8" spans="1:15" s="29" customFormat="1" ht="26.25" customHeight="1">
      <c r="A8" s="26" t="s">
        <v>263</v>
      </c>
      <c r="B8" s="26" t="s">
        <v>127</v>
      </c>
      <c r="C8" s="27">
        <v>3000</v>
      </c>
      <c r="D8" s="27" t="s">
        <v>264</v>
      </c>
      <c r="E8" s="27">
        <v>838</v>
      </c>
      <c r="F8" s="27">
        <v>827</v>
      </c>
      <c r="G8" s="27">
        <v>855</v>
      </c>
      <c r="H8" s="27">
        <v>860</v>
      </c>
      <c r="I8" s="27">
        <v>865</v>
      </c>
      <c r="J8" s="28">
        <f aca="true" t="shared" si="0" ref="J8:J14">(IF($D8="SHORT",$E8-$G8,IF($D8="LONG",$G8-$E8)))*$C8/3</f>
        <v>17000</v>
      </c>
      <c r="K8" s="28">
        <f aca="true" t="shared" si="1" ref="K8:K14">(IF($D8="SHORT",$E8-$H8,IF($D8="LONG",$H8-$E8)))*$C8/3</f>
        <v>22000</v>
      </c>
      <c r="L8" s="28">
        <f aca="true" t="shared" si="2" ref="L8:L14">(IF($D8="SHORT",$E8-$I8,IF($D8="LONG",$I8-$E8)))*$C8/3</f>
        <v>27000</v>
      </c>
      <c r="M8" s="39">
        <f aca="true" t="shared" si="3" ref="M8:M14">(K8+J8+L8)/C8</f>
        <v>22</v>
      </c>
      <c r="N8" s="28">
        <f aca="true" t="shared" si="4" ref="N8:N14">C8*M8</f>
        <v>66000</v>
      </c>
      <c r="O8" s="26" t="s">
        <v>265</v>
      </c>
    </row>
    <row r="9" spans="1:15" s="29" customFormat="1" ht="26.25" customHeight="1">
      <c r="A9" s="26" t="s">
        <v>284</v>
      </c>
      <c r="B9" s="26" t="s">
        <v>55</v>
      </c>
      <c r="C9" s="27">
        <v>2250</v>
      </c>
      <c r="D9" s="27" t="s">
        <v>264</v>
      </c>
      <c r="E9" s="27">
        <v>1156</v>
      </c>
      <c r="F9" s="27">
        <v>1140</v>
      </c>
      <c r="G9" s="27">
        <v>1187</v>
      </c>
      <c r="H9" s="27">
        <v>1197</v>
      </c>
      <c r="I9" s="27">
        <v>1207</v>
      </c>
      <c r="J9" s="28">
        <f t="shared" si="0"/>
        <v>23250</v>
      </c>
      <c r="K9" s="28">
        <f t="shared" si="1"/>
        <v>30750</v>
      </c>
      <c r="L9" s="28">
        <f t="shared" si="2"/>
        <v>38250</v>
      </c>
      <c r="M9" s="39">
        <f t="shared" si="3"/>
        <v>41</v>
      </c>
      <c r="N9" s="28">
        <f t="shared" si="4"/>
        <v>92250</v>
      </c>
      <c r="O9" s="26" t="s">
        <v>265</v>
      </c>
    </row>
    <row r="10" spans="1:15" s="29" customFormat="1" ht="26.25" customHeight="1">
      <c r="A10" s="26" t="s">
        <v>282</v>
      </c>
      <c r="B10" s="26" t="s">
        <v>6</v>
      </c>
      <c r="C10" s="27">
        <v>7500</v>
      </c>
      <c r="D10" s="27" t="s">
        <v>262</v>
      </c>
      <c r="E10" s="27">
        <v>307</v>
      </c>
      <c r="F10" s="27">
        <v>312</v>
      </c>
      <c r="G10" s="27">
        <v>303</v>
      </c>
      <c r="H10" s="27">
        <v>300.45</v>
      </c>
      <c r="I10" s="27">
        <v>299.25</v>
      </c>
      <c r="J10" s="28">
        <f t="shared" si="0"/>
        <v>10000</v>
      </c>
      <c r="K10" s="28">
        <f t="shared" si="1"/>
        <v>16375.00000000003</v>
      </c>
      <c r="L10" s="28">
        <f t="shared" si="2"/>
        <v>19375</v>
      </c>
      <c r="M10" s="39">
        <f t="shared" si="3"/>
        <v>6.100000000000004</v>
      </c>
      <c r="N10" s="28">
        <f t="shared" si="4"/>
        <v>45750.00000000003</v>
      </c>
      <c r="O10" s="26" t="s">
        <v>283</v>
      </c>
    </row>
    <row r="11" spans="1:15" s="29" customFormat="1" ht="26.25" customHeight="1">
      <c r="A11" s="26" t="s">
        <v>280</v>
      </c>
      <c r="B11" s="26" t="s">
        <v>6</v>
      </c>
      <c r="C11" s="27">
        <v>7500</v>
      </c>
      <c r="D11" s="27" t="s">
        <v>264</v>
      </c>
      <c r="E11" s="27">
        <v>312</v>
      </c>
      <c r="F11" s="27">
        <v>306</v>
      </c>
      <c r="G11" s="27">
        <v>306</v>
      </c>
      <c r="H11" s="27">
        <v>306</v>
      </c>
      <c r="I11" s="27">
        <v>306</v>
      </c>
      <c r="J11" s="28">
        <f t="shared" si="0"/>
        <v>-15000</v>
      </c>
      <c r="K11" s="28">
        <f t="shared" si="1"/>
        <v>-15000</v>
      </c>
      <c r="L11" s="28">
        <f t="shared" si="2"/>
        <v>-15000</v>
      </c>
      <c r="M11" s="39">
        <f t="shared" si="3"/>
        <v>-6</v>
      </c>
      <c r="N11" s="28">
        <f t="shared" si="4"/>
        <v>-45000</v>
      </c>
      <c r="O11" s="26" t="s">
        <v>281</v>
      </c>
    </row>
    <row r="12" spans="1:15" s="29" customFormat="1" ht="26.25" customHeight="1">
      <c r="A12" s="26" t="s">
        <v>278</v>
      </c>
      <c r="B12" s="26" t="s">
        <v>52</v>
      </c>
      <c r="C12" s="27">
        <v>9000</v>
      </c>
      <c r="D12" s="27" t="s">
        <v>264</v>
      </c>
      <c r="E12" s="27">
        <v>464</v>
      </c>
      <c r="F12" s="27">
        <v>461</v>
      </c>
      <c r="G12" s="27">
        <v>467</v>
      </c>
      <c r="H12" s="27">
        <v>468</v>
      </c>
      <c r="I12" s="27">
        <v>467.5</v>
      </c>
      <c r="J12" s="28">
        <f t="shared" si="0"/>
        <v>9000</v>
      </c>
      <c r="K12" s="28">
        <f t="shared" si="1"/>
        <v>12000</v>
      </c>
      <c r="L12" s="28">
        <f t="shared" si="2"/>
        <v>10500</v>
      </c>
      <c r="M12" s="39">
        <f t="shared" si="3"/>
        <v>3.5</v>
      </c>
      <c r="N12" s="28">
        <f t="shared" si="4"/>
        <v>31500</v>
      </c>
      <c r="O12" s="26" t="s">
        <v>279</v>
      </c>
    </row>
    <row r="13" spans="1:15" s="29" customFormat="1" ht="26.25" customHeight="1">
      <c r="A13" s="26" t="s">
        <v>277</v>
      </c>
      <c r="B13" s="26" t="s">
        <v>211</v>
      </c>
      <c r="C13" s="27">
        <v>1500</v>
      </c>
      <c r="D13" s="27" t="s">
        <v>262</v>
      </c>
      <c r="E13" s="27">
        <v>1185</v>
      </c>
      <c r="F13" s="27">
        <v>1210</v>
      </c>
      <c r="G13" s="27">
        <v>1166</v>
      </c>
      <c r="H13" s="27">
        <v>1152</v>
      </c>
      <c r="I13" s="27">
        <v>1141</v>
      </c>
      <c r="J13" s="28">
        <f t="shared" si="0"/>
        <v>9500</v>
      </c>
      <c r="K13" s="28">
        <f t="shared" si="1"/>
        <v>16500</v>
      </c>
      <c r="L13" s="28">
        <f t="shared" si="2"/>
        <v>22000</v>
      </c>
      <c r="M13" s="39">
        <f t="shared" si="3"/>
        <v>32</v>
      </c>
      <c r="N13" s="28">
        <f t="shared" si="4"/>
        <v>48000</v>
      </c>
      <c r="O13" s="26" t="s">
        <v>276</v>
      </c>
    </row>
    <row r="14" spans="1:15" s="29" customFormat="1" ht="26.25" customHeight="1">
      <c r="A14" s="26" t="s">
        <v>275</v>
      </c>
      <c r="B14" s="26" t="s">
        <v>30</v>
      </c>
      <c r="C14" s="27">
        <v>12000</v>
      </c>
      <c r="D14" s="27" t="s">
        <v>262</v>
      </c>
      <c r="E14" s="27">
        <v>178</v>
      </c>
      <c r="F14" s="27">
        <v>183</v>
      </c>
      <c r="G14" s="27">
        <v>173</v>
      </c>
      <c r="H14" s="27">
        <v>169</v>
      </c>
      <c r="I14" s="27">
        <v>167.55</v>
      </c>
      <c r="J14" s="28">
        <f t="shared" si="0"/>
        <v>20000</v>
      </c>
      <c r="K14" s="28">
        <f t="shared" si="1"/>
        <v>36000</v>
      </c>
      <c r="L14" s="28">
        <f t="shared" si="2"/>
        <v>41799.999999999956</v>
      </c>
      <c r="M14" s="39">
        <f t="shared" si="3"/>
        <v>8.149999999999997</v>
      </c>
      <c r="N14" s="28">
        <f t="shared" si="4"/>
        <v>97799.99999999996</v>
      </c>
      <c r="O14" s="26" t="s">
        <v>276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6.57421875" style="25" customWidth="1"/>
    <col min="2" max="2" width="27.421875" style="25" customWidth="1"/>
    <col min="3" max="3" width="18.57421875" style="25" customWidth="1"/>
    <col min="4" max="4" width="14.8515625" style="25" customWidth="1"/>
    <col min="5" max="5" width="15.8515625" style="25" customWidth="1"/>
    <col min="6" max="6" width="15.28125" style="25" customWidth="1"/>
    <col min="7" max="7" width="30.00390625" style="25" customWidth="1"/>
    <col min="8" max="8" width="50.421875" style="25" customWidth="1"/>
  </cols>
  <sheetData>
    <row r="1" spans="1:8" ht="22.5" customHeight="1">
      <c r="A1" s="93" t="s">
        <v>626</v>
      </c>
      <c r="B1" s="94"/>
      <c r="C1" s="94"/>
      <c r="D1" s="94"/>
      <c r="E1" s="94"/>
      <c r="F1" s="94"/>
      <c r="G1" s="94"/>
      <c r="H1" s="95"/>
    </row>
    <row r="2" spans="1:8" ht="15" customHeight="1">
      <c r="A2" s="96"/>
      <c r="B2" s="97"/>
      <c r="C2" s="97"/>
      <c r="D2" s="97"/>
      <c r="E2" s="97"/>
      <c r="F2" s="97"/>
      <c r="G2" s="97"/>
      <c r="H2" s="98"/>
    </row>
    <row r="3" spans="1:8" ht="12.75">
      <c r="A3" s="99"/>
      <c r="B3" s="100"/>
      <c r="C3" s="100"/>
      <c r="D3" s="100"/>
      <c r="E3" s="100"/>
      <c r="F3" s="100"/>
      <c r="G3" s="100"/>
      <c r="H3" s="101"/>
    </row>
    <row r="4" spans="1:8" ht="43.5" customHeight="1">
      <c r="A4" s="102" t="s">
        <v>74</v>
      </c>
      <c r="B4" s="103"/>
      <c r="C4" s="103"/>
      <c r="D4" s="103"/>
      <c r="E4" s="103"/>
      <c r="F4" s="103"/>
      <c r="G4" s="103"/>
      <c r="H4" s="104"/>
    </row>
    <row r="5" spans="1:8" ht="27" thickBot="1">
      <c r="A5" s="89">
        <f>SUM(F8:F51)</f>
        <v>577750</v>
      </c>
      <c r="B5" s="90"/>
      <c r="C5" s="90"/>
      <c r="D5" s="90"/>
      <c r="E5" s="90"/>
      <c r="F5" s="90"/>
      <c r="G5" s="90"/>
      <c r="H5" s="91"/>
    </row>
    <row r="6" spans="1:8" ht="22.5" customHeight="1">
      <c r="A6" s="92"/>
      <c r="B6" s="92"/>
      <c r="C6" s="92"/>
      <c r="D6" s="92"/>
      <c r="E6" s="92"/>
      <c r="F6" s="92"/>
      <c r="G6" s="92"/>
      <c r="H6" s="92"/>
    </row>
    <row r="7" spans="1:8" s="2" customFormat="1" ht="24.75" customHeight="1">
      <c r="A7" s="23" t="s">
        <v>0</v>
      </c>
      <c r="B7" s="23" t="s">
        <v>1</v>
      </c>
      <c r="C7" s="23" t="s">
        <v>2</v>
      </c>
      <c r="D7" s="23" t="s">
        <v>11</v>
      </c>
      <c r="E7" s="23" t="s">
        <v>12</v>
      </c>
      <c r="F7" s="23" t="s">
        <v>3</v>
      </c>
      <c r="G7" s="23" t="s">
        <v>73</v>
      </c>
      <c r="H7" s="23" t="s">
        <v>4</v>
      </c>
    </row>
    <row r="8" spans="1:8" s="1" customFormat="1" ht="24.75" customHeight="1">
      <c r="A8" s="24"/>
      <c r="B8" s="24"/>
      <c r="C8" s="24"/>
      <c r="D8" s="24"/>
      <c r="E8" s="24"/>
      <c r="F8" s="24"/>
      <c r="G8" s="24"/>
      <c r="H8" s="24"/>
    </row>
    <row r="9" spans="1:8" s="1" customFormat="1" ht="24.75" customHeight="1">
      <c r="A9" s="24" t="s">
        <v>239</v>
      </c>
      <c r="B9" s="24" t="s">
        <v>240</v>
      </c>
      <c r="C9" s="24" t="s">
        <v>75</v>
      </c>
      <c r="D9" s="24">
        <v>1119</v>
      </c>
      <c r="E9" s="24">
        <v>1141</v>
      </c>
      <c r="F9" s="24">
        <v>33000</v>
      </c>
      <c r="G9" s="24" t="s">
        <v>78</v>
      </c>
      <c r="H9" s="24" t="s">
        <v>241</v>
      </c>
    </row>
    <row r="10" spans="1:8" s="1" customFormat="1" ht="24.75" customHeight="1">
      <c r="A10" s="24" t="s">
        <v>237</v>
      </c>
      <c r="B10" s="24" t="s">
        <v>215</v>
      </c>
      <c r="C10" s="24" t="s">
        <v>75</v>
      </c>
      <c r="D10" s="24">
        <v>1410</v>
      </c>
      <c r="E10" s="24">
        <v>1424</v>
      </c>
      <c r="F10" s="24">
        <v>21000</v>
      </c>
      <c r="G10" s="24" t="s">
        <v>81</v>
      </c>
      <c r="H10" s="24" t="s">
        <v>238</v>
      </c>
    </row>
    <row r="11" spans="1:8" s="1" customFormat="1" ht="24.75" customHeight="1">
      <c r="A11" s="24" t="s">
        <v>233</v>
      </c>
      <c r="B11" s="24" t="s">
        <v>55</v>
      </c>
      <c r="C11" s="24" t="s">
        <v>75</v>
      </c>
      <c r="D11" s="24">
        <v>1114</v>
      </c>
      <c r="E11" s="24">
        <v>1137</v>
      </c>
      <c r="F11" s="24">
        <v>34500</v>
      </c>
      <c r="G11" s="24" t="s">
        <v>78</v>
      </c>
      <c r="H11" s="24" t="s">
        <v>234</v>
      </c>
    </row>
    <row r="12" spans="1:8" s="1" customFormat="1" ht="24.75" customHeight="1">
      <c r="A12" s="24" t="s">
        <v>231</v>
      </c>
      <c r="B12" s="24" t="s">
        <v>215</v>
      </c>
      <c r="C12" s="24" t="s">
        <v>75</v>
      </c>
      <c r="D12" s="24">
        <v>1395</v>
      </c>
      <c r="E12" s="24">
        <v>1423</v>
      </c>
      <c r="F12" s="24">
        <v>42000</v>
      </c>
      <c r="G12" s="24" t="s">
        <v>78</v>
      </c>
      <c r="H12" s="24" t="s">
        <v>232</v>
      </c>
    </row>
    <row r="13" spans="1:8" s="1" customFormat="1" ht="24.75" customHeight="1">
      <c r="A13" s="24" t="s">
        <v>228</v>
      </c>
      <c r="B13" s="24" t="s">
        <v>229</v>
      </c>
      <c r="C13" s="24" t="s">
        <v>71</v>
      </c>
      <c r="D13" s="24">
        <v>922</v>
      </c>
      <c r="E13" s="24">
        <v>933</v>
      </c>
      <c r="F13" s="24">
        <v>44000</v>
      </c>
      <c r="G13" s="24" t="s">
        <v>90</v>
      </c>
      <c r="H13" s="24" t="s">
        <v>230</v>
      </c>
    </row>
    <row r="14" spans="1:8" s="1" customFormat="1" ht="24.75" customHeight="1">
      <c r="A14" s="24" t="s">
        <v>235</v>
      </c>
      <c r="B14" s="24" t="s">
        <v>30</v>
      </c>
      <c r="C14" s="24" t="s">
        <v>14</v>
      </c>
      <c r="D14" s="24">
        <v>147</v>
      </c>
      <c r="E14" s="24">
        <v>152</v>
      </c>
      <c r="F14" s="24">
        <v>40000</v>
      </c>
      <c r="G14" s="24" t="s">
        <v>79</v>
      </c>
      <c r="H14" s="24" t="s">
        <v>234</v>
      </c>
    </row>
    <row r="15" spans="1:8" s="1" customFormat="1" ht="24.75" customHeight="1">
      <c r="A15" s="24" t="s">
        <v>223</v>
      </c>
      <c r="B15" s="24" t="s">
        <v>236</v>
      </c>
      <c r="C15" s="24" t="s">
        <v>14</v>
      </c>
      <c r="D15" s="24">
        <v>666</v>
      </c>
      <c r="E15" s="24">
        <v>678</v>
      </c>
      <c r="F15" s="24">
        <v>24000</v>
      </c>
      <c r="G15" s="24" t="s">
        <v>72</v>
      </c>
      <c r="H15" s="24" t="s">
        <v>234</v>
      </c>
    </row>
    <row r="16" spans="1:8" s="1" customFormat="1" ht="24.75" customHeight="1">
      <c r="A16" s="24" t="s">
        <v>223</v>
      </c>
      <c r="B16" s="24" t="s">
        <v>123</v>
      </c>
      <c r="C16" s="24" t="s">
        <v>14</v>
      </c>
      <c r="D16" s="24">
        <v>244</v>
      </c>
      <c r="E16" s="24">
        <v>254</v>
      </c>
      <c r="F16" s="24">
        <v>40000</v>
      </c>
      <c r="G16" s="24" t="s">
        <v>81</v>
      </c>
      <c r="H16" s="24" t="s">
        <v>227</v>
      </c>
    </row>
    <row r="17" spans="1:8" s="1" customFormat="1" ht="24.75" customHeight="1">
      <c r="A17" s="24" t="s">
        <v>223</v>
      </c>
      <c r="B17" s="24" t="s">
        <v>30</v>
      </c>
      <c r="C17" s="24" t="s">
        <v>14</v>
      </c>
      <c r="D17" s="24">
        <v>138</v>
      </c>
      <c r="E17" s="24">
        <v>147</v>
      </c>
      <c r="F17" s="24">
        <v>72000</v>
      </c>
      <c r="G17" s="24" t="s">
        <v>68</v>
      </c>
      <c r="H17" s="24" t="s">
        <v>222</v>
      </c>
    </row>
    <row r="18" spans="1:8" s="1" customFormat="1" ht="24.75" customHeight="1">
      <c r="A18" s="24" t="s">
        <v>224</v>
      </c>
      <c r="B18" s="24" t="s">
        <v>211</v>
      </c>
      <c r="C18" s="24" t="s">
        <v>71</v>
      </c>
      <c r="D18" s="24">
        <v>1158</v>
      </c>
      <c r="E18" s="24">
        <v>1149</v>
      </c>
      <c r="F18" s="24">
        <v>-18000</v>
      </c>
      <c r="G18" s="24" t="s">
        <v>78</v>
      </c>
      <c r="H18" s="24" t="s">
        <v>225</v>
      </c>
    </row>
    <row r="19" spans="1:8" s="1" customFormat="1" ht="24.75" customHeight="1">
      <c r="A19" s="24" t="s">
        <v>226</v>
      </c>
      <c r="B19" s="24" t="s">
        <v>32</v>
      </c>
      <c r="C19" s="24" t="s">
        <v>80</v>
      </c>
      <c r="D19" s="24">
        <v>67.7</v>
      </c>
      <c r="E19" s="24">
        <v>69.4</v>
      </c>
      <c r="F19" s="24">
        <v>34000</v>
      </c>
      <c r="G19" s="24" t="s">
        <v>76</v>
      </c>
      <c r="H19" s="24" t="s">
        <v>222</v>
      </c>
    </row>
    <row r="20" spans="1:8" s="1" customFormat="1" ht="24.75" customHeight="1">
      <c r="A20" s="24" t="s">
        <v>221</v>
      </c>
      <c r="B20" s="24" t="s">
        <v>55</v>
      </c>
      <c r="C20" s="24" t="s">
        <v>67</v>
      </c>
      <c r="D20" s="24">
        <v>1062</v>
      </c>
      <c r="E20" s="24">
        <v>1100</v>
      </c>
      <c r="F20" s="24">
        <v>95000</v>
      </c>
      <c r="G20" s="24" t="s">
        <v>77</v>
      </c>
      <c r="H20" s="24" t="s">
        <v>222</v>
      </c>
    </row>
    <row r="21" spans="1:8" s="1" customFormat="1" ht="24.75" customHeight="1">
      <c r="A21" s="24" t="s">
        <v>212</v>
      </c>
      <c r="B21" s="24" t="s">
        <v>166</v>
      </c>
      <c r="C21" s="24" t="s">
        <v>71</v>
      </c>
      <c r="D21" s="24">
        <v>1212</v>
      </c>
      <c r="E21" s="24">
        <v>1236</v>
      </c>
      <c r="F21" s="24">
        <v>48000</v>
      </c>
      <c r="G21" s="24" t="s">
        <v>90</v>
      </c>
      <c r="H21" s="24" t="s">
        <v>216</v>
      </c>
    </row>
    <row r="22" spans="1:8" s="1" customFormat="1" ht="24.75" customHeight="1">
      <c r="A22" s="24" t="s">
        <v>210</v>
      </c>
      <c r="B22" s="24" t="s">
        <v>211</v>
      </c>
      <c r="C22" s="24" t="s">
        <v>75</v>
      </c>
      <c r="D22" s="24">
        <v>1102</v>
      </c>
      <c r="E22" s="24">
        <v>1124</v>
      </c>
      <c r="F22" s="24">
        <v>33000</v>
      </c>
      <c r="G22" s="24" t="s">
        <v>90</v>
      </c>
      <c r="H22" s="24" t="s">
        <v>218</v>
      </c>
    </row>
    <row r="23" spans="1:8" s="1" customFormat="1" ht="24.75" customHeight="1">
      <c r="A23" s="24" t="s">
        <v>214</v>
      </c>
      <c r="B23" s="24" t="s">
        <v>215</v>
      </c>
      <c r="C23" s="24" t="s">
        <v>75</v>
      </c>
      <c r="D23" s="24">
        <v>1386</v>
      </c>
      <c r="E23" s="24">
        <v>1404</v>
      </c>
      <c r="F23" s="24">
        <v>27000</v>
      </c>
      <c r="G23" s="24" t="s">
        <v>79</v>
      </c>
      <c r="H23" s="24" t="s">
        <v>217</v>
      </c>
    </row>
    <row r="24" spans="1:8" s="1" customFormat="1" ht="24.75" customHeight="1">
      <c r="A24" s="24" t="s">
        <v>205</v>
      </c>
      <c r="B24" s="24" t="s">
        <v>208</v>
      </c>
      <c r="C24" s="24" t="s">
        <v>67</v>
      </c>
      <c r="D24" s="24">
        <v>1284</v>
      </c>
      <c r="E24" s="24">
        <v>1257</v>
      </c>
      <c r="F24" s="24">
        <v>-67500</v>
      </c>
      <c r="G24" s="24" t="s">
        <v>81</v>
      </c>
      <c r="H24" s="24" t="s">
        <v>209</v>
      </c>
    </row>
    <row r="25" spans="1:8" s="1" customFormat="1" ht="24.75" customHeight="1">
      <c r="A25" s="24" t="s">
        <v>205</v>
      </c>
      <c r="B25" s="24" t="s">
        <v>206</v>
      </c>
      <c r="C25" s="24" t="s">
        <v>67</v>
      </c>
      <c r="D25" s="24">
        <v>1360</v>
      </c>
      <c r="E25" s="24">
        <v>1395</v>
      </c>
      <c r="F25" s="24">
        <v>43750</v>
      </c>
      <c r="G25" s="24" t="s">
        <v>68</v>
      </c>
      <c r="H25" s="24" t="s">
        <v>207</v>
      </c>
    </row>
    <row r="26" spans="1:8" s="1" customFormat="1" ht="24.75" customHeight="1">
      <c r="A26" s="24" t="s">
        <v>213</v>
      </c>
      <c r="B26" s="24" t="s">
        <v>211</v>
      </c>
      <c r="C26" s="24" t="s">
        <v>71</v>
      </c>
      <c r="D26" s="24">
        <v>1138</v>
      </c>
      <c r="E26" s="24">
        <v>1154</v>
      </c>
      <c r="F26" s="24">
        <v>32000</v>
      </c>
      <c r="G26" s="24" t="s">
        <v>72</v>
      </c>
      <c r="H26" s="24" t="s">
        <v>216</v>
      </c>
    </row>
  </sheetData>
  <sheetProtection/>
  <mergeCells count="6">
    <mergeCell ref="A5:H5"/>
    <mergeCell ref="A6:H6"/>
    <mergeCell ref="A1:H1"/>
    <mergeCell ref="A2:H2"/>
    <mergeCell ref="A3:H3"/>
    <mergeCell ref="A4:H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4.7109375" style="0" customWidth="1"/>
    <col min="2" max="2" width="31.421875" style="0" customWidth="1"/>
    <col min="3" max="3" width="22.28125" style="0" customWidth="1"/>
    <col min="4" max="4" width="20.7109375" style="0" customWidth="1"/>
    <col min="5" max="5" width="17.421875" style="0" customWidth="1"/>
    <col min="6" max="6" width="17.8515625" style="0" customWidth="1"/>
    <col min="7" max="7" width="21.28125" style="0" customWidth="1"/>
    <col min="8" max="8" width="43.421875" style="0" customWidth="1"/>
  </cols>
  <sheetData>
    <row r="1" spans="1:8" ht="22.5" customHeight="1">
      <c r="A1" s="109" t="s">
        <v>627</v>
      </c>
      <c r="B1" s="110"/>
      <c r="C1" s="110"/>
      <c r="D1" s="110"/>
      <c r="E1" s="110"/>
      <c r="F1" s="110"/>
      <c r="G1" s="110"/>
      <c r="H1" s="111"/>
    </row>
    <row r="2" spans="1:8" ht="15" customHeight="1">
      <c r="A2" s="112"/>
      <c r="B2" s="113"/>
      <c r="C2" s="113"/>
      <c r="D2" s="113"/>
      <c r="E2" s="113"/>
      <c r="F2" s="113"/>
      <c r="G2" s="113"/>
      <c r="H2" s="114"/>
    </row>
    <row r="3" spans="1:8" ht="12.75">
      <c r="A3" s="115"/>
      <c r="B3" s="116"/>
      <c r="C3" s="116"/>
      <c r="D3" s="116"/>
      <c r="E3" s="116"/>
      <c r="F3" s="116"/>
      <c r="G3" s="116"/>
      <c r="H3" s="117"/>
    </row>
    <row r="4" spans="1:8" ht="45" customHeight="1">
      <c r="A4" s="118" t="s">
        <v>74</v>
      </c>
      <c r="B4" s="119"/>
      <c r="C4" s="119"/>
      <c r="D4" s="119"/>
      <c r="E4" s="119"/>
      <c r="F4" s="119"/>
      <c r="G4" s="119"/>
      <c r="H4" s="120"/>
    </row>
    <row r="5" spans="1:8" ht="27" thickBot="1">
      <c r="A5" s="105">
        <f>SUM(F8:F35)</f>
        <v>450500</v>
      </c>
      <c r="B5" s="106"/>
      <c r="C5" s="106"/>
      <c r="D5" s="106"/>
      <c r="E5" s="106"/>
      <c r="F5" s="106"/>
      <c r="G5" s="106"/>
      <c r="H5" s="107"/>
    </row>
    <row r="6" spans="1:8" ht="22.5" customHeight="1">
      <c r="A6" s="108"/>
      <c r="B6" s="108"/>
      <c r="C6" s="108"/>
      <c r="D6" s="108"/>
      <c r="E6" s="108"/>
      <c r="F6" s="108"/>
      <c r="G6" s="108"/>
      <c r="H6" s="108"/>
    </row>
    <row r="7" spans="1:8" s="2" customFormat="1" ht="24.75" customHeight="1">
      <c r="A7" s="8" t="s">
        <v>0</v>
      </c>
      <c r="B7" s="8" t="s">
        <v>1</v>
      </c>
      <c r="C7" s="8" t="s">
        <v>2</v>
      </c>
      <c r="D7" s="8" t="s">
        <v>11</v>
      </c>
      <c r="E7" s="8" t="s">
        <v>12</v>
      </c>
      <c r="F7" s="8" t="s">
        <v>3</v>
      </c>
      <c r="G7" s="8" t="s">
        <v>73</v>
      </c>
      <c r="H7" s="8" t="s">
        <v>4</v>
      </c>
    </row>
    <row r="8" spans="1:8" s="1" customFormat="1" ht="24.75" customHeight="1">
      <c r="A8" s="5"/>
      <c r="B8" s="5"/>
      <c r="C8" s="5"/>
      <c r="D8" s="5"/>
      <c r="E8" s="5"/>
      <c r="F8" s="5"/>
      <c r="G8" s="5"/>
      <c r="H8" s="5"/>
    </row>
    <row r="9" spans="1:8" s="1" customFormat="1" ht="24.75" customHeight="1">
      <c r="A9" s="5" t="s">
        <v>203</v>
      </c>
      <c r="B9" s="5" t="s">
        <v>199</v>
      </c>
      <c r="C9" s="5" t="s">
        <v>71</v>
      </c>
      <c r="D9" s="5">
        <v>1325</v>
      </c>
      <c r="E9" s="5">
        <v>1354</v>
      </c>
      <c r="F9" s="5">
        <v>29000</v>
      </c>
      <c r="G9" s="5" t="s">
        <v>77</v>
      </c>
      <c r="H9" s="5" t="s">
        <v>204</v>
      </c>
    </row>
    <row r="10" spans="1:8" s="1" customFormat="1" ht="24.75" customHeight="1">
      <c r="A10" s="5" t="s">
        <v>201</v>
      </c>
      <c r="B10" s="5" t="s">
        <v>194</v>
      </c>
      <c r="C10" s="5" t="s">
        <v>71</v>
      </c>
      <c r="D10" s="5">
        <v>1095</v>
      </c>
      <c r="E10" s="5">
        <v>1120</v>
      </c>
      <c r="F10" s="5">
        <v>50000</v>
      </c>
      <c r="G10" s="5" t="s">
        <v>108</v>
      </c>
      <c r="H10" s="5" t="s">
        <v>202</v>
      </c>
    </row>
    <row r="11" spans="1:8" s="1" customFormat="1" ht="24.75" customHeight="1">
      <c r="A11" s="5" t="s">
        <v>196</v>
      </c>
      <c r="B11" s="5" t="s">
        <v>194</v>
      </c>
      <c r="C11" s="5" t="s">
        <v>71</v>
      </c>
      <c r="D11" s="5">
        <v>1092</v>
      </c>
      <c r="E11" s="5">
        <v>1113</v>
      </c>
      <c r="F11" s="5">
        <v>42000</v>
      </c>
      <c r="G11" s="5" t="s">
        <v>78</v>
      </c>
      <c r="H11" s="5" t="s">
        <v>197</v>
      </c>
    </row>
    <row r="12" spans="1:8" s="1" customFormat="1" ht="24.75" customHeight="1">
      <c r="A12" s="5" t="s">
        <v>198</v>
      </c>
      <c r="B12" s="5" t="s">
        <v>199</v>
      </c>
      <c r="C12" s="5" t="s">
        <v>67</v>
      </c>
      <c r="D12" s="5">
        <v>1340</v>
      </c>
      <c r="E12" s="5">
        <v>1375</v>
      </c>
      <c r="F12" s="5">
        <v>43750</v>
      </c>
      <c r="G12" s="5" t="s">
        <v>81</v>
      </c>
      <c r="H12" s="5" t="s">
        <v>200</v>
      </c>
    </row>
    <row r="13" spans="1:8" s="1" customFormat="1" ht="24.75" customHeight="1">
      <c r="A13" s="5" t="s">
        <v>193</v>
      </c>
      <c r="B13" s="5" t="s">
        <v>189</v>
      </c>
      <c r="C13" s="5" t="s">
        <v>75</v>
      </c>
      <c r="D13" s="5">
        <v>1276</v>
      </c>
      <c r="E13" s="5">
        <v>1292</v>
      </c>
      <c r="F13" s="5">
        <v>24000</v>
      </c>
      <c r="G13" s="5" t="s">
        <v>76</v>
      </c>
      <c r="H13" s="5" t="s">
        <v>195</v>
      </c>
    </row>
    <row r="14" spans="1:8" s="1" customFormat="1" ht="24.75" customHeight="1">
      <c r="A14" s="5" t="s">
        <v>193</v>
      </c>
      <c r="B14" s="5" t="s">
        <v>194</v>
      </c>
      <c r="C14" s="5" t="s">
        <v>71</v>
      </c>
      <c r="D14" s="5">
        <v>1111</v>
      </c>
      <c r="E14" s="5">
        <v>1132</v>
      </c>
      <c r="F14" s="5">
        <v>42000</v>
      </c>
      <c r="G14" s="5" t="s">
        <v>76</v>
      </c>
      <c r="H14" s="5" t="s">
        <v>195</v>
      </c>
    </row>
    <row r="15" spans="1:8" s="1" customFormat="1" ht="24.75" customHeight="1">
      <c r="A15" s="5" t="s">
        <v>191</v>
      </c>
      <c r="B15" s="5" t="s">
        <v>175</v>
      </c>
      <c r="C15" s="5" t="s">
        <v>5</v>
      </c>
      <c r="D15" s="5">
        <v>1227</v>
      </c>
      <c r="E15" s="5">
        <v>1280</v>
      </c>
      <c r="F15" s="5">
        <v>13250</v>
      </c>
      <c r="G15" s="5" t="s">
        <v>68</v>
      </c>
      <c r="H15" s="5" t="s">
        <v>192</v>
      </c>
    </row>
    <row r="16" spans="1:8" s="1" customFormat="1" ht="24.75" customHeight="1">
      <c r="A16" s="5" t="s">
        <v>188</v>
      </c>
      <c r="B16" s="5" t="s">
        <v>175</v>
      </c>
      <c r="C16" s="5" t="s">
        <v>71</v>
      </c>
      <c r="D16" s="5">
        <v>1300</v>
      </c>
      <c r="E16" s="5">
        <v>1328</v>
      </c>
      <c r="F16" s="5">
        <v>28000</v>
      </c>
      <c r="G16" s="5" t="s">
        <v>76</v>
      </c>
      <c r="H16" s="5" t="s">
        <v>187</v>
      </c>
    </row>
    <row r="17" spans="1:8" s="1" customFormat="1" ht="24.75" customHeight="1">
      <c r="A17" s="5" t="s">
        <v>188</v>
      </c>
      <c r="B17" s="5" t="s">
        <v>189</v>
      </c>
      <c r="C17" s="5" t="s">
        <v>75</v>
      </c>
      <c r="D17" s="5">
        <v>1281</v>
      </c>
      <c r="E17" s="5">
        <v>1306</v>
      </c>
      <c r="F17" s="5">
        <v>37500</v>
      </c>
      <c r="G17" s="5" t="s">
        <v>76</v>
      </c>
      <c r="H17" s="5" t="s">
        <v>187</v>
      </c>
    </row>
    <row r="18" spans="1:8" s="1" customFormat="1" ht="24.75" customHeight="1">
      <c r="A18" s="5" t="s">
        <v>184</v>
      </c>
      <c r="B18" s="5" t="s">
        <v>166</v>
      </c>
      <c r="C18" s="5" t="s">
        <v>75</v>
      </c>
      <c r="D18" s="5">
        <v>1186</v>
      </c>
      <c r="E18" s="5">
        <v>1210</v>
      </c>
      <c r="F18" s="5">
        <v>36000</v>
      </c>
      <c r="G18" s="5" t="s">
        <v>78</v>
      </c>
      <c r="H18" s="5" t="s">
        <v>185</v>
      </c>
    </row>
    <row r="19" spans="1:8" s="1" customFormat="1" ht="24.75" customHeight="1">
      <c r="A19" s="5" t="s">
        <v>182</v>
      </c>
      <c r="B19" s="5" t="s">
        <v>166</v>
      </c>
      <c r="C19" s="5" t="s">
        <v>75</v>
      </c>
      <c r="D19" s="5">
        <v>1171</v>
      </c>
      <c r="E19" s="5">
        <v>1187</v>
      </c>
      <c r="F19" s="5">
        <v>32000</v>
      </c>
      <c r="G19" s="5" t="s">
        <v>68</v>
      </c>
      <c r="H19" s="5" t="s">
        <v>183</v>
      </c>
    </row>
    <row r="20" spans="1:8" s="1" customFormat="1" ht="24.75" customHeight="1">
      <c r="A20" s="5" t="s">
        <v>186</v>
      </c>
      <c r="B20" s="5" t="s">
        <v>166</v>
      </c>
      <c r="C20" s="5" t="s">
        <v>71</v>
      </c>
      <c r="D20" s="5">
        <v>1214</v>
      </c>
      <c r="E20" s="5">
        <v>1227</v>
      </c>
      <c r="F20" s="5">
        <v>26000</v>
      </c>
      <c r="G20" s="5" t="s">
        <v>190</v>
      </c>
      <c r="H20" s="5" t="s">
        <v>187</v>
      </c>
    </row>
    <row r="21" spans="1:8" s="1" customFormat="1" ht="24.75" customHeight="1">
      <c r="A21" s="5" t="s">
        <v>181</v>
      </c>
      <c r="B21" s="5" t="s">
        <v>32</v>
      </c>
      <c r="C21" s="5" t="s">
        <v>80</v>
      </c>
      <c r="D21" s="5">
        <v>80.2</v>
      </c>
      <c r="E21" s="5">
        <v>82.7</v>
      </c>
      <c r="F21" s="5">
        <v>50000</v>
      </c>
      <c r="G21" s="5" t="s">
        <v>68</v>
      </c>
      <c r="H21" s="5" t="s">
        <v>179</v>
      </c>
    </row>
    <row r="22" spans="1:8" s="1" customFormat="1" ht="24.75" customHeight="1">
      <c r="A22" s="5" t="s">
        <v>181</v>
      </c>
      <c r="B22" s="5" t="s">
        <v>123</v>
      </c>
      <c r="C22" s="5" t="s">
        <v>71</v>
      </c>
      <c r="D22" s="5">
        <v>264</v>
      </c>
      <c r="E22" s="5">
        <v>260</v>
      </c>
      <c r="F22" s="5">
        <v>-32000</v>
      </c>
      <c r="G22" s="5" t="s">
        <v>68</v>
      </c>
      <c r="H22" s="5" t="s">
        <v>220</v>
      </c>
    </row>
    <row r="23" spans="1:8" s="1" customFormat="1" ht="24.75" customHeight="1">
      <c r="A23" s="5" t="s">
        <v>180</v>
      </c>
      <c r="B23" s="5" t="s">
        <v>175</v>
      </c>
      <c r="C23" s="5" t="s">
        <v>71</v>
      </c>
      <c r="D23" s="5">
        <v>1558</v>
      </c>
      <c r="E23" s="5">
        <v>1548</v>
      </c>
      <c r="F23" s="5">
        <v>-10000</v>
      </c>
      <c r="G23" s="5" t="s">
        <v>68</v>
      </c>
      <c r="H23" s="5" t="s">
        <v>219</v>
      </c>
    </row>
    <row r="24" spans="1:8" s="1" customFormat="1" ht="24.75" customHeight="1">
      <c r="A24" s="5" t="s">
        <v>180</v>
      </c>
      <c r="B24" s="5" t="s">
        <v>175</v>
      </c>
      <c r="C24" s="5" t="s">
        <v>125</v>
      </c>
      <c r="D24" s="5">
        <v>1587</v>
      </c>
      <c r="E24" s="5">
        <v>1548</v>
      </c>
      <c r="F24" s="5">
        <v>-58500</v>
      </c>
      <c r="G24" s="5" t="s">
        <v>68</v>
      </c>
      <c r="H24" s="5" t="s">
        <v>219</v>
      </c>
    </row>
    <row r="25" spans="1:8" s="1" customFormat="1" ht="24.75" customHeight="1">
      <c r="A25" s="5" t="s">
        <v>177</v>
      </c>
      <c r="B25" s="5" t="s">
        <v>13</v>
      </c>
      <c r="C25" s="5" t="s">
        <v>125</v>
      </c>
      <c r="D25" s="5">
        <v>2689</v>
      </c>
      <c r="E25" s="5">
        <v>2707</v>
      </c>
      <c r="F25" s="5">
        <v>27000</v>
      </c>
      <c r="G25" s="5" t="s">
        <v>68</v>
      </c>
      <c r="H25" s="5" t="s">
        <v>176</v>
      </c>
    </row>
    <row r="26" spans="1:8" s="1" customFormat="1" ht="24.75" customHeight="1">
      <c r="A26" s="5" t="s">
        <v>174</v>
      </c>
      <c r="B26" s="5" t="s">
        <v>178</v>
      </c>
      <c r="C26" s="5" t="s">
        <v>71</v>
      </c>
      <c r="D26" s="5">
        <v>1480</v>
      </c>
      <c r="E26" s="5">
        <v>1501</v>
      </c>
      <c r="F26" s="5">
        <v>42000</v>
      </c>
      <c r="G26" s="5" t="s">
        <v>81</v>
      </c>
      <c r="H26" s="5" t="s">
        <v>179</v>
      </c>
    </row>
    <row r="27" spans="1:8" s="1" customFormat="1" ht="24.75" customHeight="1">
      <c r="A27" s="5" t="s">
        <v>174</v>
      </c>
      <c r="B27" s="5" t="s">
        <v>175</v>
      </c>
      <c r="C27" s="5" t="s">
        <v>125</v>
      </c>
      <c r="D27" s="5">
        <v>1580</v>
      </c>
      <c r="E27" s="5">
        <v>1599</v>
      </c>
      <c r="F27" s="5">
        <v>28500</v>
      </c>
      <c r="G27" s="5" t="s">
        <v>90</v>
      </c>
      <c r="H27" s="5" t="s">
        <v>176</v>
      </c>
    </row>
  </sheetData>
  <sheetProtection/>
  <mergeCells count="6">
    <mergeCell ref="A5:H5"/>
    <mergeCell ref="A6:H6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6.421875" style="0" customWidth="1"/>
    <col min="2" max="2" width="23.8515625" style="0" customWidth="1"/>
    <col min="3" max="3" width="24.57421875" style="0" customWidth="1"/>
    <col min="4" max="4" width="18.421875" style="0" customWidth="1"/>
    <col min="5" max="5" width="21.00390625" style="0" customWidth="1"/>
    <col min="6" max="7" width="17.8515625" style="0" customWidth="1"/>
    <col min="8" max="8" width="49.140625" style="0" customWidth="1"/>
  </cols>
  <sheetData>
    <row r="1" spans="1:8" ht="22.5" customHeight="1">
      <c r="A1" s="109" t="s">
        <v>628</v>
      </c>
      <c r="B1" s="110"/>
      <c r="C1" s="110"/>
      <c r="D1" s="110"/>
      <c r="E1" s="110"/>
      <c r="F1" s="110"/>
      <c r="G1" s="110"/>
      <c r="H1" s="111"/>
    </row>
    <row r="2" spans="1:8" ht="15" customHeight="1">
      <c r="A2" s="112"/>
      <c r="B2" s="113"/>
      <c r="C2" s="113"/>
      <c r="D2" s="113"/>
      <c r="E2" s="113"/>
      <c r="F2" s="113"/>
      <c r="G2" s="113"/>
      <c r="H2" s="114"/>
    </row>
    <row r="3" spans="1:8" ht="12.75">
      <c r="A3" s="115"/>
      <c r="B3" s="116"/>
      <c r="C3" s="116"/>
      <c r="D3" s="116"/>
      <c r="E3" s="116"/>
      <c r="F3" s="116"/>
      <c r="G3" s="116"/>
      <c r="H3" s="117"/>
    </row>
    <row r="4" spans="1:8" ht="39.75" customHeight="1">
      <c r="A4" s="118" t="s">
        <v>74</v>
      </c>
      <c r="B4" s="119"/>
      <c r="C4" s="119"/>
      <c r="D4" s="119"/>
      <c r="E4" s="119"/>
      <c r="F4" s="119"/>
      <c r="G4" s="119"/>
      <c r="H4" s="120"/>
    </row>
    <row r="5" spans="1:8" ht="27" thickBot="1">
      <c r="A5" s="105">
        <f>SUM(F8:F17)</f>
        <v>429000</v>
      </c>
      <c r="B5" s="106"/>
      <c r="C5" s="106"/>
      <c r="D5" s="106"/>
      <c r="E5" s="106"/>
      <c r="F5" s="106"/>
      <c r="G5" s="106"/>
      <c r="H5" s="107"/>
    </row>
    <row r="6" spans="1:8" ht="22.5" customHeight="1">
      <c r="A6" s="108"/>
      <c r="B6" s="108"/>
      <c r="C6" s="108"/>
      <c r="D6" s="108"/>
      <c r="E6" s="108"/>
      <c r="F6" s="108"/>
      <c r="G6" s="108"/>
      <c r="H6" s="108"/>
    </row>
    <row r="7" spans="1:8" s="2" customFormat="1" ht="24.75" customHeight="1">
      <c r="A7" s="8" t="s">
        <v>0</v>
      </c>
      <c r="B7" s="8" t="s">
        <v>1</v>
      </c>
      <c r="C7" s="8" t="s">
        <v>2</v>
      </c>
      <c r="D7" s="8" t="s">
        <v>11</v>
      </c>
      <c r="E7" s="8" t="s">
        <v>12</v>
      </c>
      <c r="F7" s="8" t="s">
        <v>3</v>
      </c>
      <c r="G7" s="8" t="s">
        <v>73</v>
      </c>
      <c r="H7" s="8" t="s">
        <v>4</v>
      </c>
    </row>
    <row r="8" spans="1:8" s="1" customFormat="1" ht="24.75" customHeight="1">
      <c r="A8" s="5"/>
      <c r="B8" s="5"/>
      <c r="C8" s="5"/>
      <c r="D8" s="5"/>
      <c r="E8" s="5"/>
      <c r="F8" s="5"/>
      <c r="G8" s="5"/>
      <c r="H8" s="5"/>
    </row>
    <row r="9" spans="1:8" s="1" customFormat="1" ht="24.75" customHeight="1">
      <c r="A9" s="5" t="s">
        <v>168</v>
      </c>
      <c r="B9" s="5" t="s">
        <v>169</v>
      </c>
      <c r="C9" s="5" t="s">
        <v>75</v>
      </c>
      <c r="D9" s="5">
        <v>638.5</v>
      </c>
      <c r="E9" s="5">
        <v>639</v>
      </c>
      <c r="F9" s="5">
        <v>1500</v>
      </c>
      <c r="G9" s="5" t="s">
        <v>78</v>
      </c>
      <c r="H9" s="5" t="s">
        <v>170</v>
      </c>
    </row>
    <row r="10" spans="1:8" s="1" customFormat="1" ht="24.75" customHeight="1">
      <c r="A10" s="5" t="s">
        <v>171</v>
      </c>
      <c r="B10" s="5" t="s">
        <v>166</v>
      </c>
      <c r="C10" s="5" t="s">
        <v>71</v>
      </c>
      <c r="D10" s="5">
        <v>1226</v>
      </c>
      <c r="E10" s="5">
        <v>1254</v>
      </c>
      <c r="F10" s="5">
        <v>56000</v>
      </c>
      <c r="G10" s="5" t="s">
        <v>172</v>
      </c>
      <c r="H10" s="5" t="s">
        <v>173</v>
      </c>
    </row>
    <row r="11" spans="1:8" s="1" customFormat="1" ht="24.75" customHeight="1">
      <c r="A11" s="5" t="s">
        <v>164</v>
      </c>
      <c r="B11" s="5" t="s">
        <v>166</v>
      </c>
      <c r="C11" s="5" t="s">
        <v>71</v>
      </c>
      <c r="D11" s="5">
        <v>1210</v>
      </c>
      <c r="E11" s="5">
        <v>1244</v>
      </c>
      <c r="F11" s="5">
        <v>68000</v>
      </c>
      <c r="G11" s="5" t="s">
        <v>68</v>
      </c>
      <c r="H11" s="5" t="s">
        <v>167</v>
      </c>
    </row>
    <row r="12" spans="1:8" s="1" customFormat="1" ht="24.75" customHeight="1">
      <c r="A12" s="5" t="s">
        <v>164</v>
      </c>
      <c r="B12" s="5" t="s">
        <v>165</v>
      </c>
      <c r="C12" s="5" t="s">
        <v>71</v>
      </c>
      <c r="D12" s="5">
        <v>905</v>
      </c>
      <c r="E12" s="5">
        <v>927</v>
      </c>
      <c r="F12" s="5">
        <v>44000</v>
      </c>
      <c r="G12" s="5" t="s">
        <v>68</v>
      </c>
      <c r="H12" s="5" t="s">
        <v>167</v>
      </c>
    </row>
    <row r="13" spans="1:8" s="1" customFormat="1" ht="24.75" customHeight="1">
      <c r="A13" s="5" t="s">
        <v>162</v>
      </c>
      <c r="B13" s="5" t="s">
        <v>8</v>
      </c>
      <c r="C13" s="5" t="s">
        <v>69</v>
      </c>
      <c r="D13" s="5">
        <v>3337</v>
      </c>
      <c r="E13" s="5">
        <v>3370</v>
      </c>
      <c r="F13" s="5">
        <v>66000</v>
      </c>
      <c r="G13" s="5" t="s">
        <v>68</v>
      </c>
      <c r="H13" s="5" t="s">
        <v>163</v>
      </c>
    </row>
    <row r="14" spans="1:8" s="1" customFormat="1" ht="24.75" customHeight="1">
      <c r="A14" s="5" t="s">
        <v>161</v>
      </c>
      <c r="B14" s="5" t="s">
        <v>6</v>
      </c>
      <c r="C14" s="5" t="s">
        <v>125</v>
      </c>
      <c r="D14" s="5">
        <v>2745</v>
      </c>
      <c r="E14" s="5">
        <v>2788</v>
      </c>
      <c r="F14" s="5">
        <v>64500</v>
      </c>
      <c r="G14" s="5" t="s">
        <v>78</v>
      </c>
      <c r="H14" s="5" t="s">
        <v>160</v>
      </c>
    </row>
    <row r="15" spans="1:8" s="1" customFormat="1" ht="24.75" customHeight="1">
      <c r="A15" s="5" t="s">
        <v>159</v>
      </c>
      <c r="B15" s="5" t="s">
        <v>10</v>
      </c>
      <c r="C15" s="5" t="s">
        <v>69</v>
      </c>
      <c r="D15" s="5">
        <v>2577</v>
      </c>
      <c r="E15" s="5">
        <v>2595</v>
      </c>
      <c r="F15" s="5">
        <v>36000</v>
      </c>
      <c r="G15" s="5" t="s">
        <v>90</v>
      </c>
      <c r="H15" s="5" t="s">
        <v>160</v>
      </c>
    </row>
    <row r="16" spans="1:8" s="1" customFormat="1" ht="24.75" customHeight="1">
      <c r="A16" s="5" t="s">
        <v>157</v>
      </c>
      <c r="B16" s="5" t="s">
        <v>55</v>
      </c>
      <c r="C16" s="5" t="s">
        <v>71</v>
      </c>
      <c r="D16" s="5">
        <v>964</v>
      </c>
      <c r="E16" s="5">
        <v>993</v>
      </c>
      <c r="F16" s="5">
        <v>58000</v>
      </c>
      <c r="G16" s="5" t="s">
        <v>81</v>
      </c>
      <c r="H16" s="5" t="s">
        <v>158</v>
      </c>
    </row>
    <row r="17" spans="1:8" s="1" customFormat="1" ht="24.75" customHeight="1">
      <c r="A17" s="5" t="s">
        <v>154</v>
      </c>
      <c r="B17" s="5" t="s">
        <v>155</v>
      </c>
      <c r="C17" s="5" t="s">
        <v>80</v>
      </c>
      <c r="D17" s="5">
        <v>480</v>
      </c>
      <c r="E17" s="5">
        <v>494</v>
      </c>
      <c r="F17" s="5">
        <v>35000</v>
      </c>
      <c r="G17" s="5" t="s">
        <v>90</v>
      </c>
      <c r="H17" s="5" t="s">
        <v>156</v>
      </c>
    </row>
  </sheetData>
  <sheetProtection/>
  <mergeCells count="6">
    <mergeCell ref="A5:H5"/>
    <mergeCell ref="A6:H6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4.140625" style="61" customWidth="1"/>
    <col min="2" max="2" width="18.140625" style="61" customWidth="1"/>
    <col min="3" max="9" width="14.140625" style="61" customWidth="1"/>
    <col min="10" max="10" width="16.00390625" style="61" customWidth="1"/>
    <col min="11" max="13" width="14.140625" style="61" customWidth="1"/>
  </cols>
  <sheetData>
    <row r="1" spans="1:13" ht="27" customHeight="1">
      <c r="A1" s="9"/>
      <c r="B1" s="9"/>
      <c r="C1" s="9"/>
      <c r="D1" s="9"/>
      <c r="E1" s="9"/>
      <c r="F1" s="9"/>
      <c r="G1" s="9"/>
      <c r="H1" s="9"/>
      <c r="I1" s="62"/>
      <c r="J1" s="36"/>
      <c r="K1" s="36"/>
      <c r="L1" s="10"/>
      <c r="M1" s="36"/>
    </row>
    <row r="2" spans="1:13" ht="25.5" customHeight="1">
      <c r="A2" s="9"/>
      <c r="B2" s="9"/>
      <c r="C2" s="9"/>
      <c r="D2" s="9"/>
      <c r="E2" s="9"/>
      <c r="F2" s="9"/>
      <c r="G2" s="9"/>
      <c r="H2" s="9"/>
      <c r="I2" s="62"/>
      <c r="J2" s="36"/>
      <c r="K2" s="36"/>
      <c r="L2" s="10"/>
      <c r="M2" s="36"/>
    </row>
    <row r="3" spans="1:13" ht="25.5" customHeight="1">
      <c r="A3" s="9"/>
      <c r="B3" s="9"/>
      <c r="C3" s="9"/>
      <c r="D3" s="9"/>
      <c r="E3" s="9"/>
      <c r="F3" s="9"/>
      <c r="G3" s="9"/>
      <c r="H3" s="9"/>
      <c r="I3" s="62"/>
      <c r="J3" s="36"/>
      <c r="K3" s="36"/>
      <c r="L3" s="10"/>
      <c r="M3" s="36"/>
    </row>
    <row r="4" spans="1:13" ht="27" customHeight="1">
      <c r="A4" s="12" t="s">
        <v>624</v>
      </c>
      <c r="B4" s="9"/>
      <c r="C4" s="9"/>
      <c r="D4" s="9"/>
      <c r="E4" s="9"/>
      <c r="F4" s="9"/>
      <c r="G4" s="9"/>
      <c r="H4" s="9"/>
      <c r="I4" s="63"/>
      <c r="J4" s="37" t="s">
        <v>246</v>
      </c>
      <c r="K4" s="37"/>
      <c r="L4" s="14">
        <f>SUM($L$6:$L$671)</f>
        <v>6070320</v>
      </c>
      <c r="M4" s="37"/>
    </row>
    <row r="5" spans="1:13" ht="26.25" customHeight="1">
      <c r="A5" s="15" t="s">
        <v>247</v>
      </c>
      <c r="B5" s="15" t="s">
        <v>248</v>
      </c>
      <c r="C5" s="15" t="s">
        <v>486</v>
      </c>
      <c r="D5" s="15" t="s">
        <v>250</v>
      </c>
      <c r="E5" s="15" t="s">
        <v>251</v>
      </c>
      <c r="F5" s="15" t="s">
        <v>252</v>
      </c>
      <c r="G5" s="15" t="s">
        <v>487</v>
      </c>
      <c r="H5" s="15" t="s">
        <v>488</v>
      </c>
      <c r="I5" s="64" t="s">
        <v>489</v>
      </c>
      <c r="J5" s="38" t="s">
        <v>259</v>
      </c>
      <c r="K5" s="38" t="s">
        <v>490</v>
      </c>
      <c r="L5" s="16" t="s">
        <v>260</v>
      </c>
      <c r="M5" s="38" t="s">
        <v>491</v>
      </c>
    </row>
    <row r="6" ht="26.25" customHeight="1"/>
    <row r="7" spans="1:13" ht="26.25" customHeight="1">
      <c r="A7" s="61" t="s">
        <v>555</v>
      </c>
      <c r="B7" s="61" t="s">
        <v>556</v>
      </c>
      <c r="C7" s="61">
        <v>1000</v>
      </c>
      <c r="D7" s="61" t="s">
        <v>264</v>
      </c>
      <c r="E7" s="61">
        <v>3126</v>
      </c>
      <c r="F7" s="61">
        <v>3100</v>
      </c>
      <c r="G7" s="61">
        <v>3183</v>
      </c>
      <c r="H7" s="61">
        <v>3172</v>
      </c>
      <c r="I7" s="65">
        <f aca="true" t="shared" si="0" ref="I7:I30">(IF($D7="SHORT",$E7-$H7,IF($D7="LONG",$H7-$E7)))*$C7</f>
        <v>46000</v>
      </c>
      <c r="J7" s="66">
        <f aca="true" t="shared" si="1" ref="J7:J13">(I7)/C7</f>
        <v>46</v>
      </c>
      <c r="K7" s="66">
        <f aca="true" t="shared" si="2" ref="K7:K13">J7/E7*100</f>
        <v>1.471529110684581</v>
      </c>
      <c r="L7" s="67">
        <f aca="true" t="shared" si="3" ref="L7:L13">J7*C7</f>
        <v>46000</v>
      </c>
      <c r="M7" s="66" t="s">
        <v>555</v>
      </c>
    </row>
    <row r="8" spans="1:13" ht="26.25" customHeight="1">
      <c r="A8" s="61" t="s">
        <v>552</v>
      </c>
      <c r="B8" s="61" t="s">
        <v>178</v>
      </c>
      <c r="C8" s="61">
        <v>4000</v>
      </c>
      <c r="D8" s="61" t="s">
        <v>262</v>
      </c>
      <c r="E8" s="61">
        <v>1617</v>
      </c>
      <c r="F8" s="61">
        <v>1600</v>
      </c>
      <c r="G8" s="61">
        <v>1657</v>
      </c>
      <c r="H8" s="61">
        <v>1600</v>
      </c>
      <c r="I8" s="65">
        <f t="shared" si="0"/>
        <v>68000</v>
      </c>
      <c r="J8" s="66">
        <f t="shared" si="1"/>
        <v>17</v>
      </c>
      <c r="K8" s="66">
        <f t="shared" si="2"/>
        <v>1.051329622758194</v>
      </c>
      <c r="L8" s="67">
        <f t="shared" si="3"/>
        <v>68000</v>
      </c>
      <c r="M8" s="66" t="s">
        <v>553</v>
      </c>
    </row>
    <row r="9" spans="1:13" ht="26.25" customHeight="1">
      <c r="A9" s="61" t="s">
        <v>554</v>
      </c>
      <c r="B9" s="61" t="s">
        <v>229</v>
      </c>
      <c r="C9" s="61">
        <v>3000</v>
      </c>
      <c r="D9" s="61" t="s">
        <v>264</v>
      </c>
      <c r="E9" s="61">
        <v>853</v>
      </c>
      <c r="F9" s="61">
        <v>837</v>
      </c>
      <c r="G9" s="61">
        <v>868</v>
      </c>
      <c r="H9" s="61">
        <v>837</v>
      </c>
      <c r="I9" s="65">
        <f t="shared" si="0"/>
        <v>-48000</v>
      </c>
      <c r="J9" s="66">
        <f t="shared" si="1"/>
        <v>-16</v>
      </c>
      <c r="K9" s="66">
        <f t="shared" si="2"/>
        <v>-1.875732708089097</v>
      </c>
      <c r="L9" s="67">
        <f t="shared" si="3"/>
        <v>-48000</v>
      </c>
      <c r="M9" s="66" t="s">
        <v>555</v>
      </c>
    </row>
    <row r="10" spans="1:13" ht="26.25" customHeight="1">
      <c r="A10" s="61" t="s">
        <v>551</v>
      </c>
      <c r="B10" s="61" t="s">
        <v>178</v>
      </c>
      <c r="C10" s="61">
        <v>6000</v>
      </c>
      <c r="D10" s="61" t="s">
        <v>264</v>
      </c>
      <c r="E10" s="61">
        <v>1627</v>
      </c>
      <c r="F10" s="61">
        <v>1618</v>
      </c>
      <c r="G10" s="61">
        <v>1664</v>
      </c>
      <c r="H10" s="61">
        <v>1618</v>
      </c>
      <c r="I10" s="65">
        <f t="shared" si="0"/>
        <v>-54000</v>
      </c>
      <c r="J10" s="66">
        <f t="shared" si="1"/>
        <v>-9</v>
      </c>
      <c r="K10" s="66">
        <f t="shared" si="2"/>
        <v>-0.5531653349723417</v>
      </c>
      <c r="L10" s="67">
        <f t="shared" si="3"/>
        <v>-54000</v>
      </c>
      <c r="M10" s="66" t="s">
        <v>68</v>
      </c>
    </row>
    <row r="11" spans="1:13" ht="26.25" customHeight="1">
      <c r="A11" s="61" t="s">
        <v>549</v>
      </c>
      <c r="B11" s="61" t="s">
        <v>178</v>
      </c>
      <c r="C11" s="61">
        <v>4000</v>
      </c>
      <c r="D11" s="61" t="s">
        <v>264</v>
      </c>
      <c r="E11" s="61">
        <v>1640</v>
      </c>
      <c r="F11" s="61">
        <v>1624</v>
      </c>
      <c r="G11" s="61">
        <v>1673</v>
      </c>
      <c r="H11" s="61">
        <v>1648</v>
      </c>
      <c r="I11" s="65">
        <f t="shared" si="0"/>
        <v>32000</v>
      </c>
      <c r="J11" s="66">
        <f t="shared" si="1"/>
        <v>8</v>
      </c>
      <c r="K11" s="66">
        <f t="shared" si="2"/>
        <v>0.4878048780487805</v>
      </c>
      <c r="L11" s="67">
        <f t="shared" si="3"/>
        <v>32000</v>
      </c>
      <c r="M11" s="66" t="s">
        <v>68</v>
      </c>
    </row>
    <row r="12" spans="1:13" ht="26.25" customHeight="1">
      <c r="A12" s="61" t="s">
        <v>548</v>
      </c>
      <c r="B12" s="61" t="s">
        <v>178</v>
      </c>
      <c r="C12" s="61">
        <v>4000</v>
      </c>
      <c r="D12" s="61" t="s">
        <v>264</v>
      </c>
      <c r="E12" s="61">
        <v>1622</v>
      </c>
      <c r="F12" s="61">
        <v>1608</v>
      </c>
      <c r="G12" s="61">
        <v>1644</v>
      </c>
      <c r="H12" s="61">
        <v>1635</v>
      </c>
      <c r="I12" s="65">
        <f t="shared" si="0"/>
        <v>52000</v>
      </c>
      <c r="J12" s="66">
        <f t="shared" si="1"/>
        <v>13</v>
      </c>
      <c r="K12" s="66">
        <f t="shared" si="2"/>
        <v>0.8014796547472256</v>
      </c>
      <c r="L12" s="67">
        <f t="shared" si="3"/>
        <v>52000</v>
      </c>
      <c r="M12" s="66" t="s">
        <v>68</v>
      </c>
    </row>
    <row r="13" spans="1:13" ht="26.25" customHeight="1">
      <c r="A13" s="61" t="s">
        <v>547</v>
      </c>
      <c r="B13" s="61" t="s">
        <v>178</v>
      </c>
      <c r="C13" s="61">
        <v>4000</v>
      </c>
      <c r="D13" s="61" t="s">
        <v>264</v>
      </c>
      <c r="E13" s="61">
        <v>1613</v>
      </c>
      <c r="F13" s="61">
        <v>1599</v>
      </c>
      <c r="G13" s="61">
        <v>1644</v>
      </c>
      <c r="H13" s="61">
        <v>1632</v>
      </c>
      <c r="I13" s="65">
        <f t="shared" si="0"/>
        <v>76000</v>
      </c>
      <c r="J13" s="66">
        <f t="shared" si="1"/>
        <v>19</v>
      </c>
      <c r="K13" s="66">
        <f t="shared" si="2"/>
        <v>1.1779293242405457</v>
      </c>
      <c r="L13" s="67">
        <f t="shared" si="3"/>
        <v>76000</v>
      </c>
      <c r="M13" s="66" t="s">
        <v>68</v>
      </c>
    </row>
    <row r="14" spans="1:13" ht="26.25" customHeight="1">
      <c r="A14" s="70"/>
      <c r="B14" s="70"/>
      <c r="C14" s="71"/>
      <c r="D14" s="70"/>
      <c r="E14" s="70"/>
      <c r="F14" s="70"/>
      <c r="G14" s="72"/>
      <c r="H14" s="73"/>
      <c r="I14" s="74"/>
      <c r="J14" s="75"/>
      <c r="K14" s="75" t="s">
        <v>550</v>
      </c>
      <c r="L14" s="78">
        <f>SUM(L6:L13)</f>
        <v>172000</v>
      </c>
      <c r="M14" s="76"/>
    </row>
    <row r="15" spans="1:13" ht="26.25" customHeight="1">
      <c r="A15" s="61" t="s">
        <v>546</v>
      </c>
      <c r="B15" s="61" t="s">
        <v>215</v>
      </c>
      <c r="C15" s="61">
        <v>3000</v>
      </c>
      <c r="D15" s="61" t="s">
        <v>264</v>
      </c>
      <c r="E15" s="61">
        <v>935</v>
      </c>
      <c r="F15" s="61">
        <v>919</v>
      </c>
      <c r="G15" s="61">
        <v>971</v>
      </c>
      <c r="H15" s="61">
        <v>956</v>
      </c>
      <c r="I15" s="65">
        <f t="shared" si="0"/>
        <v>63000</v>
      </c>
      <c r="J15" s="66">
        <f>(I15)/C15</f>
        <v>21</v>
      </c>
      <c r="K15" s="66">
        <f>J15/E15*100</f>
        <v>2.2459893048128343</v>
      </c>
      <c r="L15" s="67">
        <f>J15*C15</f>
        <v>63000</v>
      </c>
      <c r="M15" s="66" t="s">
        <v>68</v>
      </c>
    </row>
    <row r="16" spans="1:13" ht="26.25" customHeight="1">
      <c r="A16" s="61" t="s">
        <v>543</v>
      </c>
      <c r="B16" s="61" t="s">
        <v>544</v>
      </c>
      <c r="C16" s="61">
        <v>4000</v>
      </c>
      <c r="D16" s="61" t="s">
        <v>264</v>
      </c>
      <c r="E16" s="61">
        <v>1634</v>
      </c>
      <c r="F16" s="61">
        <v>1609</v>
      </c>
      <c r="G16" s="61">
        <v>1668</v>
      </c>
      <c r="H16" s="61">
        <v>1609</v>
      </c>
      <c r="I16" s="65">
        <f t="shared" si="0"/>
        <v>-100000</v>
      </c>
      <c r="J16" s="66">
        <f>(I16)/C16</f>
        <v>-25</v>
      </c>
      <c r="K16" s="66">
        <f>J16/E16*100</f>
        <v>-1.5299877600979193</v>
      </c>
      <c r="L16" s="67">
        <f>J16*C16</f>
        <v>-100000</v>
      </c>
      <c r="M16" s="66" t="s">
        <v>545</v>
      </c>
    </row>
    <row r="17" spans="1:13" ht="26.25" customHeight="1">
      <c r="A17" s="68" t="s">
        <v>522</v>
      </c>
      <c r="B17" s="68" t="s">
        <v>178</v>
      </c>
      <c r="C17" s="69">
        <v>4000</v>
      </c>
      <c r="D17" s="68" t="s">
        <v>264</v>
      </c>
      <c r="E17" s="68">
        <v>1606</v>
      </c>
      <c r="F17" s="68">
        <v>1594</v>
      </c>
      <c r="G17" s="68">
        <v>1624</v>
      </c>
      <c r="H17" s="68">
        <v>1624</v>
      </c>
      <c r="I17" s="65">
        <f t="shared" si="0"/>
        <v>72000</v>
      </c>
      <c r="J17" s="66">
        <f aca="true" t="shared" si="4" ref="J17:J30">(I17)/C17</f>
        <v>18</v>
      </c>
      <c r="K17" s="66">
        <f aca="true" t="shared" si="5" ref="K17:K30">J17/E17*100</f>
        <v>1.1207970112079702</v>
      </c>
      <c r="L17" s="67">
        <f aca="true" t="shared" si="6" ref="L17:L30">J17*C17</f>
        <v>72000</v>
      </c>
      <c r="M17" s="66" t="s">
        <v>68</v>
      </c>
    </row>
    <row r="18" spans="1:13" ht="26.25" customHeight="1">
      <c r="A18" s="68" t="s">
        <v>535</v>
      </c>
      <c r="B18" s="68" t="s">
        <v>541</v>
      </c>
      <c r="C18" s="69">
        <v>4400</v>
      </c>
      <c r="D18" s="68" t="s">
        <v>264</v>
      </c>
      <c r="E18" s="68">
        <v>918</v>
      </c>
      <c r="F18" s="68">
        <v>903</v>
      </c>
      <c r="G18" s="68">
        <v>957</v>
      </c>
      <c r="H18" s="68">
        <v>947</v>
      </c>
      <c r="I18" s="65">
        <f t="shared" si="0"/>
        <v>127600</v>
      </c>
      <c r="J18" s="66">
        <f>(I18)/C18</f>
        <v>29</v>
      </c>
      <c r="K18" s="66">
        <f>J18/E18*100</f>
        <v>3.159041394335512</v>
      </c>
      <c r="L18" s="67">
        <f>J18*C18</f>
        <v>127600</v>
      </c>
      <c r="M18" s="66" t="s">
        <v>542</v>
      </c>
    </row>
    <row r="19" spans="1:13" ht="26.25" customHeight="1">
      <c r="A19" s="68" t="s">
        <v>523</v>
      </c>
      <c r="B19" s="68" t="s">
        <v>55</v>
      </c>
      <c r="C19" s="69">
        <v>4000</v>
      </c>
      <c r="D19" s="68" t="s">
        <v>262</v>
      </c>
      <c r="E19" s="68">
        <v>1204</v>
      </c>
      <c r="F19" s="68">
        <v>1222</v>
      </c>
      <c r="G19" s="68">
        <v>1130</v>
      </c>
      <c r="H19" s="68">
        <v>1134</v>
      </c>
      <c r="I19" s="65">
        <f t="shared" si="0"/>
        <v>280000</v>
      </c>
      <c r="J19" s="66">
        <f t="shared" si="4"/>
        <v>70</v>
      </c>
      <c r="K19" s="66">
        <f t="shared" si="5"/>
        <v>5.813953488372093</v>
      </c>
      <c r="L19" s="67">
        <f t="shared" si="6"/>
        <v>280000</v>
      </c>
      <c r="M19" s="66" t="s">
        <v>535</v>
      </c>
    </row>
    <row r="20" spans="1:13" ht="26.25" customHeight="1">
      <c r="A20" s="68" t="s">
        <v>524</v>
      </c>
      <c r="B20" s="68" t="s">
        <v>189</v>
      </c>
      <c r="C20" s="69">
        <v>4400</v>
      </c>
      <c r="D20" s="68" t="s">
        <v>262</v>
      </c>
      <c r="E20" s="68">
        <v>545</v>
      </c>
      <c r="F20" s="68">
        <v>553</v>
      </c>
      <c r="G20" s="68">
        <v>527</v>
      </c>
      <c r="H20" s="68">
        <v>527</v>
      </c>
      <c r="I20" s="65">
        <f t="shared" si="0"/>
        <v>79200</v>
      </c>
      <c r="J20" s="66">
        <f t="shared" si="4"/>
        <v>18</v>
      </c>
      <c r="K20" s="66">
        <f t="shared" si="5"/>
        <v>3.302752293577982</v>
      </c>
      <c r="L20" s="67">
        <f t="shared" si="6"/>
        <v>79200</v>
      </c>
      <c r="M20" s="66" t="s">
        <v>523</v>
      </c>
    </row>
    <row r="21" spans="1:13" ht="26.25" customHeight="1">
      <c r="A21" s="68" t="s">
        <v>525</v>
      </c>
      <c r="B21" s="68" t="s">
        <v>30</v>
      </c>
      <c r="C21" s="69">
        <v>10000</v>
      </c>
      <c r="D21" s="68" t="s">
        <v>264</v>
      </c>
      <c r="E21" s="68">
        <v>150.3</v>
      </c>
      <c r="F21" s="68">
        <v>147</v>
      </c>
      <c r="G21" s="68">
        <v>157</v>
      </c>
      <c r="H21" s="68">
        <v>155</v>
      </c>
      <c r="I21" s="65">
        <f t="shared" si="0"/>
        <v>46999.99999999988</v>
      </c>
      <c r="J21" s="66">
        <f t="shared" si="4"/>
        <v>4.699999999999989</v>
      </c>
      <c r="K21" s="66">
        <f t="shared" si="5"/>
        <v>3.127079174983359</v>
      </c>
      <c r="L21" s="67">
        <f t="shared" si="6"/>
        <v>46999.99999999988</v>
      </c>
      <c r="M21" s="66" t="s">
        <v>536</v>
      </c>
    </row>
    <row r="22" spans="1:13" ht="26.25" customHeight="1">
      <c r="A22" s="70"/>
      <c r="B22" s="70"/>
      <c r="C22" s="71"/>
      <c r="D22" s="70"/>
      <c r="E22" s="70"/>
      <c r="F22" s="70"/>
      <c r="G22" s="72"/>
      <c r="H22" s="73"/>
      <c r="I22" s="74"/>
      <c r="J22" s="75"/>
      <c r="K22" s="75" t="s">
        <v>550</v>
      </c>
      <c r="L22" s="77">
        <f>SUM(L15:L21)</f>
        <v>568799.9999999999</v>
      </c>
      <c r="M22" s="76"/>
    </row>
    <row r="23" spans="1:13" ht="26.25" customHeight="1">
      <c r="A23" s="68" t="s">
        <v>526</v>
      </c>
      <c r="B23" s="68" t="s">
        <v>299</v>
      </c>
      <c r="C23" s="69">
        <v>2400</v>
      </c>
      <c r="D23" s="68" t="s">
        <v>264</v>
      </c>
      <c r="E23" s="68">
        <v>645</v>
      </c>
      <c r="F23" s="68">
        <v>636</v>
      </c>
      <c r="G23" s="68">
        <v>663</v>
      </c>
      <c r="H23" s="68">
        <v>663</v>
      </c>
      <c r="I23" s="65">
        <f t="shared" si="0"/>
        <v>43200</v>
      </c>
      <c r="J23" s="66">
        <f t="shared" si="4"/>
        <v>18</v>
      </c>
      <c r="K23" s="66">
        <f t="shared" si="5"/>
        <v>2.7906976744186047</v>
      </c>
      <c r="L23" s="67">
        <f t="shared" si="6"/>
        <v>43200</v>
      </c>
      <c r="M23" s="66" t="s">
        <v>536</v>
      </c>
    </row>
    <row r="24" spans="1:13" ht="26.25" customHeight="1">
      <c r="A24" s="68" t="s">
        <v>527</v>
      </c>
      <c r="B24" s="68" t="s">
        <v>445</v>
      </c>
      <c r="C24" s="69">
        <v>2200</v>
      </c>
      <c r="D24" s="68" t="s">
        <v>264</v>
      </c>
      <c r="E24" s="68">
        <v>765</v>
      </c>
      <c r="F24" s="68">
        <v>750</v>
      </c>
      <c r="G24" s="68">
        <v>785</v>
      </c>
      <c r="H24" s="68">
        <v>785</v>
      </c>
      <c r="I24" s="65">
        <f t="shared" si="0"/>
        <v>44000</v>
      </c>
      <c r="J24" s="66">
        <f t="shared" si="4"/>
        <v>20</v>
      </c>
      <c r="K24" s="66">
        <f t="shared" si="5"/>
        <v>2.6143790849673203</v>
      </c>
      <c r="L24" s="67">
        <f t="shared" si="6"/>
        <v>44000</v>
      </c>
      <c r="M24" s="66" t="s">
        <v>68</v>
      </c>
    </row>
    <row r="25" spans="1:13" ht="26.25" customHeight="1">
      <c r="A25" s="68" t="s">
        <v>528</v>
      </c>
      <c r="B25" s="68" t="s">
        <v>352</v>
      </c>
      <c r="C25" s="69">
        <v>4200</v>
      </c>
      <c r="D25" s="68" t="s">
        <v>264</v>
      </c>
      <c r="E25" s="68">
        <v>780</v>
      </c>
      <c r="F25" s="68">
        <v>768</v>
      </c>
      <c r="G25" s="68">
        <v>807</v>
      </c>
      <c r="H25" s="68">
        <v>802</v>
      </c>
      <c r="I25" s="65">
        <f t="shared" si="0"/>
        <v>92400</v>
      </c>
      <c r="J25" s="66">
        <f t="shared" si="4"/>
        <v>22</v>
      </c>
      <c r="K25" s="66">
        <f t="shared" si="5"/>
        <v>2.8205128205128207</v>
      </c>
      <c r="L25" s="67">
        <f t="shared" si="6"/>
        <v>92400</v>
      </c>
      <c r="M25" s="66" t="s">
        <v>537</v>
      </c>
    </row>
    <row r="26" spans="1:13" ht="26.25" customHeight="1">
      <c r="A26" s="68" t="s">
        <v>529</v>
      </c>
      <c r="B26" s="68" t="s">
        <v>299</v>
      </c>
      <c r="C26" s="69">
        <v>3600</v>
      </c>
      <c r="D26" s="68" t="s">
        <v>264</v>
      </c>
      <c r="E26" s="68">
        <v>643</v>
      </c>
      <c r="F26" s="68">
        <v>636</v>
      </c>
      <c r="G26" s="68">
        <v>654</v>
      </c>
      <c r="H26" s="68">
        <v>650</v>
      </c>
      <c r="I26" s="65">
        <f t="shared" si="0"/>
        <v>25200</v>
      </c>
      <c r="J26" s="66">
        <f t="shared" si="4"/>
        <v>7</v>
      </c>
      <c r="K26" s="66">
        <f t="shared" si="5"/>
        <v>1.088646967340591</v>
      </c>
      <c r="L26" s="67">
        <f t="shared" si="6"/>
        <v>25200</v>
      </c>
      <c r="M26" s="66" t="s">
        <v>68</v>
      </c>
    </row>
    <row r="27" spans="1:13" ht="26.25" customHeight="1">
      <c r="A27" s="68" t="s">
        <v>530</v>
      </c>
      <c r="B27" s="68" t="s">
        <v>44</v>
      </c>
      <c r="C27" s="69">
        <v>3000</v>
      </c>
      <c r="D27" s="68" t="s">
        <v>264</v>
      </c>
      <c r="E27" s="68">
        <v>509</v>
      </c>
      <c r="F27" s="68">
        <v>500</v>
      </c>
      <c r="G27" s="68">
        <v>523</v>
      </c>
      <c r="H27" s="68">
        <v>506</v>
      </c>
      <c r="I27" s="65">
        <f t="shared" si="0"/>
        <v>-9000</v>
      </c>
      <c r="J27" s="66">
        <f t="shared" si="4"/>
        <v>-3</v>
      </c>
      <c r="K27" s="66">
        <f t="shared" si="5"/>
        <v>-0.5893909626719057</v>
      </c>
      <c r="L27" s="67">
        <f t="shared" si="6"/>
        <v>-9000</v>
      </c>
      <c r="M27" s="66" t="s">
        <v>538</v>
      </c>
    </row>
    <row r="28" spans="1:13" ht="26.25" customHeight="1">
      <c r="A28" s="68" t="s">
        <v>531</v>
      </c>
      <c r="B28" s="68" t="s">
        <v>30</v>
      </c>
      <c r="C28" s="69">
        <v>15000</v>
      </c>
      <c r="D28" s="68" t="s">
        <v>262</v>
      </c>
      <c r="E28" s="68">
        <v>166</v>
      </c>
      <c r="F28" s="68">
        <v>168.5</v>
      </c>
      <c r="G28" s="68">
        <v>159.6</v>
      </c>
      <c r="H28" s="68">
        <v>162</v>
      </c>
      <c r="I28" s="65">
        <f t="shared" si="0"/>
        <v>60000</v>
      </c>
      <c r="J28" s="66">
        <f t="shared" si="4"/>
        <v>4</v>
      </c>
      <c r="K28" s="66">
        <f t="shared" si="5"/>
        <v>2.4096385542168677</v>
      </c>
      <c r="L28" s="67">
        <f t="shared" si="6"/>
        <v>60000</v>
      </c>
      <c r="M28" s="66" t="s">
        <v>539</v>
      </c>
    </row>
    <row r="29" spans="1:13" ht="26.25" customHeight="1">
      <c r="A29" s="68" t="s">
        <v>532</v>
      </c>
      <c r="B29" s="68" t="s">
        <v>533</v>
      </c>
      <c r="C29" s="69">
        <v>2800</v>
      </c>
      <c r="D29" s="68" t="s">
        <v>264</v>
      </c>
      <c r="E29" s="68">
        <v>862</v>
      </c>
      <c r="F29" s="68">
        <v>852</v>
      </c>
      <c r="G29" s="68">
        <v>885</v>
      </c>
      <c r="H29" s="68">
        <v>871</v>
      </c>
      <c r="I29" s="65">
        <f t="shared" si="0"/>
        <v>25200</v>
      </c>
      <c r="J29" s="66">
        <f t="shared" si="4"/>
        <v>9</v>
      </c>
      <c r="K29" s="66">
        <f t="shared" si="5"/>
        <v>1.0440835266821344</v>
      </c>
      <c r="L29" s="67">
        <f t="shared" si="6"/>
        <v>25200</v>
      </c>
      <c r="M29" s="66" t="s">
        <v>531</v>
      </c>
    </row>
    <row r="30" spans="1:13" ht="26.25" customHeight="1">
      <c r="A30" s="68" t="s">
        <v>534</v>
      </c>
      <c r="B30" s="68" t="s">
        <v>127</v>
      </c>
      <c r="C30" s="69">
        <v>2800</v>
      </c>
      <c r="D30" s="68" t="s">
        <v>264</v>
      </c>
      <c r="E30" s="68">
        <v>1229</v>
      </c>
      <c r="F30" s="68">
        <v>1212</v>
      </c>
      <c r="G30" s="68">
        <v>1254</v>
      </c>
      <c r="H30" s="68">
        <v>1248</v>
      </c>
      <c r="I30" s="65">
        <f t="shared" si="0"/>
        <v>53200</v>
      </c>
      <c r="J30" s="66">
        <f t="shared" si="4"/>
        <v>19</v>
      </c>
      <c r="K30" s="66">
        <f t="shared" si="5"/>
        <v>1.545972335231896</v>
      </c>
      <c r="L30" s="67">
        <f t="shared" si="6"/>
        <v>53200</v>
      </c>
      <c r="M30" s="66" t="s">
        <v>540</v>
      </c>
    </row>
    <row r="31" spans="1:13" ht="26.25" customHeight="1">
      <c r="A31" s="61" t="s">
        <v>521</v>
      </c>
      <c r="B31" s="61" t="s">
        <v>382</v>
      </c>
      <c r="C31" s="61">
        <v>3000</v>
      </c>
      <c r="D31" s="61" t="s">
        <v>262</v>
      </c>
      <c r="E31" s="61">
        <v>1562</v>
      </c>
      <c r="F31" s="61">
        <v>1584</v>
      </c>
      <c r="G31" s="61">
        <v>1507</v>
      </c>
      <c r="H31" s="61">
        <v>1507</v>
      </c>
      <c r="I31" s="65">
        <f aca="true" t="shared" si="7" ref="I31:I43">(IF($D31="SHORT",$E31-$H31,IF($D31="LONG",$H31-$E31)))*$C31</f>
        <v>165000</v>
      </c>
      <c r="J31" s="66">
        <f>(I31)/C31</f>
        <v>55</v>
      </c>
      <c r="K31" s="66">
        <f>J31/E31*100</f>
        <v>3.5211267605633805</v>
      </c>
      <c r="L31" s="67">
        <f>J31*C31</f>
        <v>165000</v>
      </c>
      <c r="M31" s="59" t="s">
        <v>68</v>
      </c>
    </row>
    <row r="32" spans="1:13" ht="26.25" customHeight="1">
      <c r="A32" s="70"/>
      <c r="B32" s="70"/>
      <c r="C32" s="71"/>
      <c r="D32" s="70"/>
      <c r="E32" s="70"/>
      <c r="F32" s="70"/>
      <c r="G32" s="72"/>
      <c r="H32" s="73"/>
      <c r="I32" s="74"/>
      <c r="J32" s="75"/>
      <c r="K32" s="75" t="s">
        <v>550</v>
      </c>
      <c r="L32" s="77">
        <f>SUM(L23:L31)</f>
        <v>499200</v>
      </c>
      <c r="M32" s="76"/>
    </row>
    <row r="33" spans="1:13" ht="26.25" customHeight="1">
      <c r="A33" s="61" t="s">
        <v>520</v>
      </c>
      <c r="B33" s="61" t="s">
        <v>55</v>
      </c>
      <c r="C33" s="61">
        <v>3000</v>
      </c>
      <c r="D33" s="61" t="s">
        <v>264</v>
      </c>
      <c r="E33" s="61">
        <v>1252</v>
      </c>
      <c r="F33" s="61">
        <v>1238</v>
      </c>
      <c r="G33" s="61">
        <v>1284</v>
      </c>
      <c r="H33" s="61">
        <v>1274</v>
      </c>
      <c r="I33" s="65">
        <f t="shared" si="7"/>
        <v>66000</v>
      </c>
      <c r="J33" s="66">
        <f>(I33)/C33</f>
        <v>22</v>
      </c>
      <c r="K33" s="66">
        <f>J33/E33*100</f>
        <v>1.7571884984025559</v>
      </c>
      <c r="L33" s="67">
        <f>J33*C33</f>
        <v>66000</v>
      </c>
      <c r="M33" s="59" t="s">
        <v>68</v>
      </c>
    </row>
    <row r="34" spans="1:13" ht="26.25" customHeight="1">
      <c r="A34" s="61" t="s">
        <v>516</v>
      </c>
      <c r="B34" s="61" t="s">
        <v>211</v>
      </c>
      <c r="C34" s="61">
        <v>2800</v>
      </c>
      <c r="D34" s="61" t="s">
        <v>264</v>
      </c>
      <c r="E34" s="61">
        <v>762</v>
      </c>
      <c r="F34" s="61">
        <v>748</v>
      </c>
      <c r="G34" s="61">
        <v>806</v>
      </c>
      <c r="H34" s="61">
        <v>793</v>
      </c>
      <c r="I34" s="65">
        <f t="shared" si="7"/>
        <v>86800</v>
      </c>
      <c r="J34" s="66">
        <f aca="true" t="shared" si="8" ref="J34:J43">(I34)/C34</f>
        <v>31</v>
      </c>
      <c r="K34" s="66">
        <f aca="true" t="shared" si="9" ref="K34:K43">J34/E34*100</f>
        <v>4.0682414698162725</v>
      </c>
      <c r="L34" s="67">
        <f aca="true" t="shared" si="10" ref="L34:L43">J34*C34</f>
        <v>86800</v>
      </c>
      <c r="M34" s="59" t="s">
        <v>517</v>
      </c>
    </row>
    <row r="35" spans="1:13" ht="26.25" customHeight="1">
      <c r="A35" s="61" t="s">
        <v>514</v>
      </c>
      <c r="B35" s="61" t="s">
        <v>27</v>
      </c>
      <c r="C35" s="61">
        <v>4000</v>
      </c>
      <c r="D35" s="61" t="s">
        <v>262</v>
      </c>
      <c r="E35" s="61">
        <v>368</v>
      </c>
      <c r="F35" s="61">
        <v>375</v>
      </c>
      <c r="G35" s="61">
        <v>353</v>
      </c>
      <c r="H35" s="61">
        <v>359</v>
      </c>
      <c r="I35" s="65">
        <f t="shared" si="7"/>
        <v>36000</v>
      </c>
      <c r="J35" s="66">
        <f t="shared" si="8"/>
        <v>9</v>
      </c>
      <c r="K35" s="66">
        <f t="shared" si="9"/>
        <v>2.4456521739130435</v>
      </c>
      <c r="L35" s="67">
        <f t="shared" si="10"/>
        <v>36000</v>
      </c>
      <c r="M35" s="59" t="s">
        <v>516</v>
      </c>
    </row>
    <row r="36" spans="1:13" ht="26.25" customHeight="1">
      <c r="A36" s="61" t="s">
        <v>518</v>
      </c>
      <c r="B36" s="61" t="s">
        <v>299</v>
      </c>
      <c r="C36" s="61">
        <v>3600</v>
      </c>
      <c r="D36" s="61" t="s">
        <v>264</v>
      </c>
      <c r="E36" s="61">
        <v>552</v>
      </c>
      <c r="F36" s="61">
        <v>540</v>
      </c>
      <c r="G36" s="61">
        <v>573</v>
      </c>
      <c r="H36" s="61">
        <v>571</v>
      </c>
      <c r="I36" s="65">
        <f t="shared" si="7"/>
        <v>68400</v>
      </c>
      <c r="J36" s="66">
        <f t="shared" si="8"/>
        <v>19</v>
      </c>
      <c r="K36" s="66">
        <f t="shared" si="9"/>
        <v>3.4420289855072466</v>
      </c>
      <c r="L36" s="67">
        <f t="shared" si="10"/>
        <v>68400</v>
      </c>
      <c r="M36" s="59" t="s">
        <v>515</v>
      </c>
    </row>
    <row r="37" spans="1:13" ht="26.25" customHeight="1">
      <c r="A37" s="61" t="s">
        <v>513</v>
      </c>
      <c r="B37" s="61" t="s">
        <v>211</v>
      </c>
      <c r="C37" s="61">
        <v>2800</v>
      </c>
      <c r="D37" s="61" t="s">
        <v>262</v>
      </c>
      <c r="E37" s="61">
        <v>788</v>
      </c>
      <c r="F37" s="61">
        <v>802</v>
      </c>
      <c r="G37" s="61">
        <v>745</v>
      </c>
      <c r="H37" s="61">
        <v>760.7</v>
      </c>
      <c r="I37" s="65">
        <f t="shared" si="7"/>
        <v>76439.99999999987</v>
      </c>
      <c r="J37" s="66">
        <f t="shared" si="8"/>
        <v>27.299999999999955</v>
      </c>
      <c r="K37" s="66">
        <f t="shared" si="9"/>
        <v>3.4644670050761364</v>
      </c>
      <c r="L37" s="67">
        <f t="shared" si="10"/>
        <v>76439.99999999987</v>
      </c>
      <c r="M37" s="59" t="s">
        <v>515</v>
      </c>
    </row>
    <row r="38" spans="1:13" ht="26.25" customHeight="1">
      <c r="A38" s="61" t="s">
        <v>512</v>
      </c>
      <c r="B38" s="61" t="s">
        <v>55</v>
      </c>
      <c r="C38" s="61">
        <v>3000</v>
      </c>
      <c r="D38" s="61" t="s">
        <v>262</v>
      </c>
      <c r="E38" s="61">
        <v>1246</v>
      </c>
      <c r="F38" s="61">
        <v>1259</v>
      </c>
      <c r="G38" s="61">
        <v>1223</v>
      </c>
      <c r="H38" s="61">
        <v>1223</v>
      </c>
      <c r="I38" s="65">
        <f t="shared" si="7"/>
        <v>69000</v>
      </c>
      <c r="J38" s="66">
        <f t="shared" si="8"/>
        <v>23</v>
      </c>
      <c r="K38" s="66">
        <f t="shared" si="9"/>
        <v>1.8459069020866776</v>
      </c>
      <c r="L38" s="67">
        <f t="shared" si="10"/>
        <v>69000</v>
      </c>
      <c r="M38" s="59" t="s">
        <v>519</v>
      </c>
    </row>
    <row r="39" spans="1:13" ht="26.25" customHeight="1">
      <c r="A39" s="61" t="s">
        <v>510</v>
      </c>
      <c r="B39" s="61" t="s">
        <v>511</v>
      </c>
      <c r="C39" s="61">
        <v>2400</v>
      </c>
      <c r="D39" s="61" t="s">
        <v>264</v>
      </c>
      <c r="E39" s="61">
        <v>1533</v>
      </c>
      <c r="F39" s="61">
        <v>1507</v>
      </c>
      <c r="G39" s="61">
        <v>1604</v>
      </c>
      <c r="H39" s="61">
        <v>1593</v>
      </c>
      <c r="I39" s="65">
        <f t="shared" si="7"/>
        <v>144000</v>
      </c>
      <c r="J39" s="66">
        <f t="shared" si="8"/>
        <v>60</v>
      </c>
      <c r="K39" s="66">
        <f t="shared" si="9"/>
        <v>3.9138943248532287</v>
      </c>
      <c r="L39" s="67">
        <f t="shared" si="10"/>
        <v>144000</v>
      </c>
      <c r="M39" s="59" t="s">
        <v>512</v>
      </c>
    </row>
    <row r="40" spans="1:13" ht="26.25" customHeight="1">
      <c r="A40" s="70"/>
      <c r="B40" s="70"/>
      <c r="C40" s="71"/>
      <c r="D40" s="70"/>
      <c r="E40" s="70"/>
      <c r="F40" s="70"/>
      <c r="G40" s="72"/>
      <c r="H40" s="73"/>
      <c r="I40" s="74"/>
      <c r="J40" s="75"/>
      <c r="K40" s="75" t="s">
        <v>550</v>
      </c>
      <c r="L40" s="77">
        <f>SUM(L33:L39)</f>
        <v>546639.9999999999</v>
      </c>
      <c r="M40" s="76"/>
    </row>
    <row r="41" spans="1:13" ht="26.25" customHeight="1">
      <c r="A41" s="61" t="s">
        <v>493</v>
      </c>
      <c r="B41" s="61" t="s">
        <v>30</v>
      </c>
      <c r="C41" s="61">
        <v>10000</v>
      </c>
      <c r="D41" s="61" t="s">
        <v>264</v>
      </c>
      <c r="E41" s="61">
        <v>135</v>
      </c>
      <c r="F41" s="61">
        <v>131</v>
      </c>
      <c r="G41" s="61">
        <v>147</v>
      </c>
      <c r="H41" s="61">
        <v>145</v>
      </c>
      <c r="I41" s="65">
        <f t="shared" si="7"/>
        <v>100000</v>
      </c>
      <c r="J41" s="66">
        <f t="shared" si="8"/>
        <v>10</v>
      </c>
      <c r="K41" s="66">
        <f t="shared" si="9"/>
        <v>7.4074074074074066</v>
      </c>
      <c r="L41" s="67">
        <f t="shared" si="10"/>
        <v>100000</v>
      </c>
      <c r="M41" s="59">
        <v>42550</v>
      </c>
    </row>
    <row r="42" spans="1:13" ht="26.25" customHeight="1">
      <c r="A42" s="61" t="s">
        <v>492</v>
      </c>
      <c r="B42" s="61" t="s">
        <v>211</v>
      </c>
      <c r="C42" s="61">
        <v>2800</v>
      </c>
      <c r="D42" s="61" t="s">
        <v>264</v>
      </c>
      <c r="E42" s="61">
        <v>675</v>
      </c>
      <c r="F42" s="61">
        <v>655</v>
      </c>
      <c r="G42" s="61">
        <v>704</v>
      </c>
      <c r="H42" s="61">
        <v>696</v>
      </c>
      <c r="I42" s="65">
        <f t="shared" si="7"/>
        <v>58800</v>
      </c>
      <c r="J42" s="66">
        <f t="shared" si="8"/>
        <v>21</v>
      </c>
      <c r="K42" s="66">
        <f t="shared" si="9"/>
        <v>3.111111111111111</v>
      </c>
      <c r="L42" s="67">
        <f t="shared" si="10"/>
        <v>58800</v>
      </c>
      <c r="M42" s="59" t="s">
        <v>68</v>
      </c>
    </row>
    <row r="43" spans="1:13" ht="26.25" customHeight="1">
      <c r="A43" s="61" t="s">
        <v>494</v>
      </c>
      <c r="B43" s="61" t="s">
        <v>495</v>
      </c>
      <c r="C43" s="61">
        <v>3000</v>
      </c>
      <c r="D43" s="61" t="s">
        <v>262</v>
      </c>
      <c r="E43" s="61">
        <v>750</v>
      </c>
      <c r="F43" s="61">
        <v>765</v>
      </c>
      <c r="G43" s="61">
        <v>724</v>
      </c>
      <c r="H43" s="61">
        <v>736</v>
      </c>
      <c r="I43" s="65">
        <f t="shared" si="7"/>
        <v>42000</v>
      </c>
      <c r="J43" s="66">
        <f t="shared" si="8"/>
        <v>14</v>
      </c>
      <c r="K43" s="66">
        <f t="shared" si="9"/>
        <v>1.866666666666667</v>
      </c>
      <c r="L43" s="67">
        <f t="shared" si="10"/>
        <v>42000</v>
      </c>
      <c r="M43" s="59">
        <v>42544</v>
      </c>
    </row>
    <row r="44" spans="1:13" ht="26.25" customHeight="1">
      <c r="A44" s="59" t="s">
        <v>509</v>
      </c>
      <c r="B44" s="60" t="s">
        <v>32</v>
      </c>
      <c r="C44" s="60">
        <v>18000</v>
      </c>
      <c r="D44" s="60" t="s">
        <v>264</v>
      </c>
      <c r="E44" s="60">
        <v>96</v>
      </c>
      <c r="F44" s="60">
        <v>93</v>
      </c>
      <c r="G44" s="60">
        <v>102</v>
      </c>
      <c r="H44" s="60">
        <v>102</v>
      </c>
      <c r="I44" s="65">
        <f aca="true" t="shared" si="11" ref="I44:I61">(IF($D44="SHORT",$E44-$H44,IF($D44="LONG",$H44-$E44)))*$C44</f>
        <v>108000</v>
      </c>
      <c r="J44" s="66">
        <f aca="true" t="shared" si="12" ref="J44:J61">(I44)/C44</f>
        <v>6</v>
      </c>
      <c r="K44" s="66">
        <f aca="true" t="shared" si="13" ref="K44:K61">J44/E44*100</f>
        <v>6.25</v>
      </c>
      <c r="L44" s="67">
        <f aca="true" t="shared" si="14" ref="L44:L61">J44*C44</f>
        <v>108000</v>
      </c>
      <c r="M44" s="59">
        <v>42538</v>
      </c>
    </row>
    <row r="45" spans="1:13" ht="26.25" customHeight="1">
      <c r="A45" s="59" t="s">
        <v>508</v>
      </c>
      <c r="B45" s="60" t="s">
        <v>484</v>
      </c>
      <c r="C45" s="60">
        <v>3600</v>
      </c>
      <c r="D45" s="60" t="s">
        <v>262</v>
      </c>
      <c r="E45" s="60">
        <v>570</v>
      </c>
      <c r="F45" s="60">
        <v>584</v>
      </c>
      <c r="G45" s="60">
        <v>537</v>
      </c>
      <c r="H45" s="60">
        <v>550</v>
      </c>
      <c r="I45" s="65">
        <f t="shared" si="11"/>
        <v>72000</v>
      </c>
      <c r="J45" s="66">
        <f t="shared" si="12"/>
        <v>20</v>
      </c>
      <c r="K45" s="66">
        <f t="shared" si="13"/>
        <v>3.508771929824561</v>
      </c>
      <c r="L45" s="67">
        <f t="shared" si="14"/>
        <v>72000</v>
      </c>
      <c r="M45" s="59">
        <v>42541</v>
      </c>
    </row>
    <row r="46" spans="1:13" ht="26.25" customHeight="1">
      <c r="A46" s="59" t="s">
        <v>507</v>
      </c>
      <c r="B46" s="60" t="s">
        <v>55</v>
      </c>
      <c r="C46" s="60">
        <v>3000</v>
      </c>
      <c r="D46" s="60" t="s">
        <v>264</v>
      </c>
      <c r="E46" s="60">
        <v>1157</v>
      </c>
      <c r="F46" s="60">
        <v>1127</v>
      </c>
      <c r="G46" s="60">
        <v>1235</v>
      </c>
      <c r="H46" s="60">
        <v>1217</v>
      </c>
      <c r="I46" s="65">
        <f t="shared" si="11"/>
        <v>180000</v>
      </c>
      <c r="J46" s="66">
        <f t="shared" si="12"/>
        <v>60</v>
      </c>
      <c r="K46" s="66">
        <f t="shared" si="13"/>
        <v>5.185825410544512</v>
      </c>
      <c r="L46" s="67">
        <f t="shared" si="14"/>
        <v>180000</v>
      </c>
      <c r="M46" s="59">
        <v>42529</v>
      </c>
    </row>
    <row r="47" spans="1:13" ht="26.25" customHeight="1">
      <c r="A47" s="70"/>
      <c r="B47" s="70"/>
      <c r="C47" s="71"/>
      <c r="D47" s="70"/>
      <c r="E47" s="70"/>
      <c r="F47" s="70"/>
      <c r="G47" s="72"/>
      <c r="H47" s="73"/>
      <c r="I47" s="74"/>
      <c r="J47" s="75"/>
      <c r="K47" s="75" t="s">
        <v>550</v>
      </c>
      <c r="L47" s="77">
        <f>SUM(L41:L46)</f>
        <v>560800</v>
      </c>
      <c r="M47" s="76"/>
    </row>
    <row r="48" spans="1:13" ht="26.25" customHeight="1">
      <c r="A48" s="59" t="s">
        <v>506</v>
      </c>
      <c r="B48" s="60" t="s">
        <v>165</v>
      </c>
      <c r="C48" s="60">
        <v>2000</v>
      </c>
      <c r="D48" s="60" t="s">
        <v>264</v>
      </c>
      <c r="E48" s="60">
        <v>711</v>
      </c>
      <c r="F48" s="60">
        <v>697</v>
      </c>
      <c r="G48" s="60">
        <v>743</v>
      </c>
      <c r="H48" s="60">
        <v>743</v>
      </c>
      <c r="I48" s="65">
        <f t="shared" si="11"/>
        <v>64000</v>
      </c>
      <c r="J48" s="66">
        <f t="shared" si="12"/>
        <v>32</v>
      </c>
      <c r="K48" s="66">
        <f t="shared" si="13"/>
        <v>4.50070323488045</v>
      </c>
      <c r="L48" s="67">
        <f t="shared" si="14"/>
        <v>64000</v>
      </c>
      <c r="M48" s="59">
        <v>42516</v>
      </c>
    </row>
    <row r="49" spans="1:13" ht="26.25" customHeight="1">
      <c r="A49" s="59" t="s">
        <v>505</v>
      </c>
      <c r="B49" s="60" t="s">
        <v>211</v>
      </c>
      <c r="C49" s="60">
        <v>2800</v>
      </c>
      <c r="D49" s="60" t="s">
        <v>262</v>
      </c>
      <c r="E49" s="60">
        <v>806</v>
      </c>
      <c r="F49" s="60">
        <v>822</v>
      </c>
      <c r="G49" s="60">
        <v>770</v>
      </c>
      <c r="H49" s="60">
        <v>773</v>
      </c>
      <c r="I49" s="65">
        <f t="shared" si="11"/>
        <v>92400</v>
      </c>
      <c r="J49" s="66">
        <f t="shared" si="12"/>
        <v>33</v>
      </c>
      <c r="K49" s="66">
        <f t="shared" si="13"/>
        <v>4.094292803970223</v>
      </c>
      <c r="L49" s="67">
        <f t="shared" si="14"/>
        <v>92400</v>
      </c>
      <c r="M49" s="59">
        <v>42509</v>
      </c>
    </row>
    <row r="50" spans="1:13" ht="26.25" customHeight="1">
      <c r="A50" s="59" t="s">
        <v>505</v>
      </c>
      <c r="B50" s="60" t="s">
        <v>485</v>
      </c>
      <c r="C50" s="60">
        <v>3000</v>
      </c>
      <c r="D50" s="60" t="s">
        <v>264</v>
      </c>
      <c r="E50" s="60">
        <v>408</v>
      </c>
      <c r="F50" s="60">
        <v>400</v>
      </c>
      <c r="G50" s="60">
        <v>434</v>
      </c>
      <c r="H50" s="60">
        <v>434</v>
      </c>
      <c r="I50" s="65">
        <f t="shared" si="11"/>
        <v>78000</v>
      </c>
      <c r="J50" s="66">
        <f t="shared" si="12"/>
        <v>26</v>
      </c>
      <c r="K50" s="66">
        <f t="shared" si="13"/>
        <v>6.372549019607843</v>
      </c>
      <c r="L50" s="67">
        <f t="shared" si="14"/>
        <v>78000</v>
      </c>
      <c r="M50" s="59">
        <v>42506</v>
      </c>
    </row>
    <row r="51" spans="1:13" ht="26.25" customHeight="1">
      <c r="A51" s="59" t="s">
        <v>504</v>
      </c>
      <c r="B51" s="60" t="s">
        <v>123</v>
      </c>
      <c r="C51" s="60">
        <v>8400</v>
      </c>
      <c r="D51" s="60" t="s">
        <v>264</v>
      </c>
      <c r="E51" s="60">
        <v>214</v>
      </c>
      <c r="F51" s="60">
        <v>210</v>
      </c>
      <c r="G51" s="60">
        <v>223</v>
      </c>
      <c r="H51" s="60">
        <v>219.8</v>
      </c>
      <c r="I51" s="65">
        <f t="shared" si="11"/>
        <v>48720.000000000095</v>
      </c>
      <c r="J51" s="66">
        <f t="shared" si="12"/>
        <v>5.800000000000011</v>
      </c>
      <c r="K51" s="66">
        <f t="shared" si="13"/>
        <v>2.710280373831781</v>
      </c>
      <c r="L51" s="67">
        <f t="shared" si="14"/>
        <v>48720.000000000095</v>
      </c>
      <c r="M51" s="59">
        <v>42499</v>
      </c>
    </row>
    <row r="52" spans="1:13" ht="26.25" customHeight="1">
      <c r="A52" s="59" t="s">
        <v>503</v>
      </c>
      <c r="B52" s="60" t="s">
        <v>299</v>
      </c>
      <c r="C52" s="60">
        <v>4000</v>
      </c>
      <c r="D52" s="60" t="s">
        <v>264</v>
      </c>
      <c r="E52" s="60">
        <v>585</v>
      </c>
      <c r="F52" s="60">
        <v>573</v>
      </c>
      <c r="G52" s="60">
        <v>607</v>
      </c>
      <c r="H52" s="60">
        <v>607</v>
      </c>
      <c r="I52" s="65">
        <f t="shared" si="11"/>
        <v>88000</v>
      </c>
      <c r="J52" s="66">
        <f t="shared" si="12"/>
        <v>22</v>
      </c>
      <c r="K52" s="66">
        <f t="shared" si="13"/>
        <v>3.7606837606837606</v>
      </c>
      <c r="L52" s="67">
        <f t="shared" si="14"/>
        <v>88000</v>
      </c>
      <c r="M52" s="59">
        <v>42496</v>
      </c>
    </row>
    <row r="53" spans="1:13" ht="26.25" customHeight="1">
      <c r="A53" s="59" t="s">
        <v>502</v>
      </c>
      <c r="B53" s="60" t="s">
        <v>30</v>
      </c>
      <c r="C53" s="60">
        <v>15000</v>
      </c>
      <c r="D53" s="60" t="s">
        <v>262</v>
      </c>
      <c r="E53" s="60">
        <v>127</v>
      </c>
      <c r="F53" s="60">
        <v>129.7</v>
      </c>
      <c r="G53" s="60">
        <v>120</v>
      </c>
      <c r="H53" s="60">
        <v>121</v>
      </c>
      <c r="I53" s="65">
        <f t="shared" si="11"/>
        <v>90000</v>
      </c>
      <c r="J53" s="66">
        <f t="shared" si="12"/>
        <v>6</v>
      </c>
      <c r="K53" s="66">
        <f t="shared" si="13"/>
        <v>4.724409448818897</v>
      </c>
      <c r="L53" s="67">
        <f t="shared" si="14"/>
        <v>90000</v>
      </c>
      <c r="M53" s="59">
        <v>42495</v>
      </c>
    </row>
    <row r="54" spans="1:13" ht="26.25" customHeight="1">
      <c r="A54" s="70"/>
      <c r="B54" s="70"/>
      <c r="C54" s="71"/>
      <c r="D54" s="70"/>
      <c r="E54" s="70"/>
      <c r="F54" s="70"/>
      <c r="G54" s="72"/>
      <c r="H54" s="73"/>
      <c r="I54" s="74"/>
      <c r="J54" s="75"/>
      <c r="K54" s="75" t="s">
        <v>550</v>
      </c>
      <c r="L54" s="77">
        <f>SUM(L48:L53)</f>
        <v>461120.0000000001</v>
      </c>
      <c r="M54" s="76"/>
    </row>
    <row r="55" spans="1:13" ht="26.25" customHeight="1">
      <c r="A55" s="59" t="s">
        <v>501</v>
      </c>
      <c r="B55" s="60" t="s">
        <v>448</v>
      </c>
      <c r="C55" s="60">
        <v>2000</v>
      </c>
      <c r="D55" s="60" t="s">
        <v>264</v>
      </c>
      <c r="E55" s="60">
        <v>1018</v>
      </c>
      <c r="F55" s="60">
        <v>1004</v>
      </c>
      <c r="G55" s="60">
        <v>1057</v>
      </c>
      <c r="H55" s="60">
        <v>1004</v>
      </c>
      <c r="I55" s="65">
        <f t="shared" si="11"/>
        <v>-28000</v>
      </c>
      <c r="J55" s="66">
        <f t="shared" si="12"/>
        <v>-14</v>
      </c>
      <c r="K55" s="66">
        <f t="shared" si="13"/>
        <v>-1.37524557956778</v>
      </c>
      <c r="L55" s="67">
        <f t="shared" si="14"/>
        <v>-28000</v>
      </c>
      <c r="M55" s="59">
        <v>42488</v>
      </c>
    </row>
    <row r="56" spans="1:13" ht="26.25" customHeight="1">
      <c r="A56" s="59" t="s">
        <v>500</v>
      </c>
      <c r="B56" s="60" t="s">
        <v>32</v>
      </c>
      <c r="C56" s="60">
        <v>18000</v>
      </c>
      <c r="D56" s="60" t="s">
        <v>264</v>
      </c>
      <c r="E56" s="60">
        <v>83.9</v>
      </c>
      <c r="F56" s="60">
        <v>81</v>
      </c>
      <c r="G56" s="60">
        <v>88</v>
      </c>
      <c r="H56" s="60">
        <v>81</v>
      </c>
      <c r="I56" s="65">
        <f t="shared" si="11"/>
        <v>-52200.0000000001</v>
      </c>
      <c r="J56" s="66">
        <f t="shared" si="12"/>
        <v>-2.9000000000000057</v>
      </c>
      <c r="K56" s="66">
        <f t="shared" si="13"/>
        <v>-3.45649582836711</v>
      </c>
      <c r="L56" s="67">
        <f t="shared" si="14"/>
        <v>-52200.0000000001</v>
      </c>
      <c r="M56" s="59">
        <v>42485</v>
      </c>
    </row>
    <row r="57" spans="1:13" ht="26.25" customHeight="1">
      <c r="A57" s="59" t="s">
        <v>499</v>
      </c>
      <c r="B57" s="60" t="s">
        <v>165</v>
      </c>
      <c r="C57" s="60">
        <v>2000</v>
      </c>
      <c r="D57" s="60" t="s">
        <v>264</v>
      </c>
      <c r="E57" s="60">
        <v>811</v>
      </c>
      <c r="F57" s="60">
        <v>797</v>
      </c>
      <c r="G57" s="60">
        <v>834</v>
      </c>
      <c r="H57" s="60">
        <v>822</v>
      </c>
      <c r="I57" s="65">
        <f t="shared" si="11"/>
        <v>22000</v>
      </c>
      <c r="J57" s="66">
        <f t="shared" si="12"/>
        <v>11</v>
      </c>
      <c r="K57" s="66">
        <f t="shared" si="13"/>
        <v>1.3563501849568433</v>
      </c>
      <c r="L57" s="67">
        <f t="shared" si="14"/>
        <v>22000</v>
      </c>
      <c r="M57" s="59">
        <v>42485</v>
      </c>
    </row>
    <row r="58" spans="1:13" ht="26.25" customHeight="1">
      <c r="A58" s="59" t="s">
        <v>498</v>
      </c>
      <c r="B58" s="60" t="s">
        <v>485</v>
      </c>
      <c r="C58" s="60">
        <v>3000</v>
      </c>
      <c r="D58" s="60" t="s">
        <v>264</v>
      </c>
      <c r="E58" s="60">
        <v>406</v>
      </c>
      <c r="F58" s="60">
        <v>388</v>
      </c>
      <c r="G58" s="60">
        <v>427</v>
      </c>
      <c r="H58" s="60">
        <v>427</v>
      </c>
      <c r="I58" s="65">
        <f t="shared" si="11"/>
        <v>63000</v>
      </c>
      <c r="J58" s="66">
        <f t="shared" si="12"/>
        <v>21</v>
      </c>
      <c r="K58" s="66">
        <f t="shared" si="13"/>
        <v>5.172413793103448</v>
      </c>
      <c r="L58" s="67">
        <f t="shared" si="14"/>
        <v>63000</v>
      </c>
      <c r="M58" s="59">
        <v>42481</v>
      </c>
    </row>
    <row r="59" spans="1:13" ht="26.25" customHeight="1">
      <c r="A59" s="59" t="s">
        <v>498</v>
      </c>
      <c r="B59" s="60" t="s">
        <v>299</v>
      </c>
      <c r="C59" s="60">
        <v>4000</v>
      </c>
      <c r="D59" s="60" t="s">
        <v>264</v>
      </c>
      <c r="E59" s="60">
        <v>508</v>
      </c>
      <c r="F59" s="60">
        <v>494</v>
      </c>
      <c r="G59" s="60">
        <v>537</v>
      </c>
      <c r="H59" s="60">
        <v>515</v>
      </c>
      <c r="I59" s="65">
        <f t="shared" si="11"/>
        <v>28000</v>
      </c>
      <c r="J59" s="66">
        <f t="shared" si="12"/>
        <v>7</v>
      </c>
      <c r="K59" s="66">
        <f t="shared" si="13"/>
        <v>1.3779527559055118</v>
      </c>
      <c r="L59" s="67">
        <f t="shared" si="14"/>
        <v>28000</v>
      </c>
      <c r="M59" s="59">
        <v>42481</v>
      </c>
    </row>
    <row r="60" spans="1:13" ht="26.25" customHeight="1">
      <c r="A60" s="59" t="s">
        <v>497</v>
      </c>
      <c r="B60" s="60" t="s">
        <v>30</v>
      </c>
      <c r="C60" s="60">
        <v>15000</v>
      </c>
      <c r="D60" s="60" t="s">
        <v>264</v>
      </c>
      <c r="E60" s="60">
        <v>122</v>
      </c>
      <c r="F60" s="60">
        <v>116</v>
      </c>
      <c r="G60" s="60">
        <v>134</v>
      </c>
      <c r="H60" s="60">
        <v>127</v>
      </c>
      <c r="I60" s="65">
        <f t="shared" si="11"/>
        <v>75000</v>
      </c>
      <c r="J60" s="66">
        <f t="shared" si="12"/>
        <v>5</v>
      </c>
      <c r="K60" s="66">
        <f t="shared" si="13"/>
        <v>4.098360655737705</v>
      </c>
      <c r="L60" s="67">
        <f t="shared" si="14"/>
        <v>75000</v>
      </c>
      <c r="M60" s="59">
        <v>42481</v>
      </c>
    </row>
    <row r="61" spans="1:13" ht="26.25" customHeight="1">
      <c r="A61" s="59" t="s">
        <v>496</v>
      </c>
      <c r="B61" s="60" t="s">
        <v>484</v>
      </c>
      <c r="C61" s="60">
        <v>3600</v>
      </c>
      <c r="D61" s="60" t="s">
        <v>264</v>
      </c>
      <c r="E61" s="60">
        <v>585</v>
      </c>
      <c r="F61" s="60">
        <v>570</v>
      </c>
      <c r="G61" s="60">
        <v>624</v>
      </c>
      <c r="H61" s="60">
        <v>618</v>
      </c>
      <c r="I61" s="65">
        <f t="shared" si="11"/>
        <v>118800</v>
      </c>
      <c r="J61" s="66">
        <f t="shared" si="12"/>
        <v>33</v>
      </c>
      <c r="K61" s="66">
        <f t="shared" si="13"/>
        <v>5.641025641025641</v>
      </c>
      <c r="L61" s="67">
        <f t="shared" si="14"/>
        <v>118800</v>
      </c>
      <c r="M61" s="59">
        <v>42466</v>
      </c>
    </row>
    <row r="62" spans="1:13" ht="26.25" customHeight="1">
      <c r="A62" s="70"/>
      <c r="B62" s="70"/>
      <c r="C62" s="71"/>
      <c r="D62" s="70"/>
      <c r="E62" s="70"/>
      <c r="F62" s="70"/>
      <c r="G62" s="72"/>
      <c r="H62" s="73"/>
      <c r="I62" s="74"/>
      <c r="J62" s="75"/>
      <c r="K62" s="75" t="s">
        <v>550</v>
      </c>
      <c r="L62" s="77">
        <f>SUM(L55:L61)</f>
        <v>226599.99999999988</v>
      </c>
      <c r="M62" s="76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3" width="21.140625" style="0" customWidth="1"/>
    <col min="4" max="4" width="19.57421875" style="0" customWidth="1"/>
    <col min="5" max="5" width="19.8515625" style="0" customWidth="1"/>
    <col min="6" max="6" width="19.57421875" style="0" customWidth="1"/>
    <col min="7" max="7" width="21.140625" style="0" customWidth="1"/>
    <col min="8" max="8" width="45.57421875" style="0" customWidth="1"/>
  </cols>
  <sheetData>
    <row r="1" spans="1:8" ht="22.5" customHeight="1">
      <c r="A1" s="109" t="s">
        <v>629</v>
      </c>
      <c r="B1" s="110"/>
      <c r="C1" s="110"/>
      <c r="D1" s="110"/>
      <c r="E1" s="110"/>
      <c r="F1" s="110"/>
      <c r="G1" s="110"/>
      <c r="H1" s="111"/>
    </row>
    <row r="2" spans="1:8" ht="15" customHeight="1">
      <c r="A2" s="112"/>
      <c r="B2" s="113"/>
      <c r="C2" s="113"/>
      <c r="D2" s="113"/>
      <c r="E2" s="113"/>
      <c r="F2" s="113"/>
      <c r="G2" s="113"/>
      <c r="H2" s="114"/>
    </row>
    <row r="3" spans="1:8" ht="12.75">
      <c r="A3" s="115"/>
      <c r="B3" s="116"/>
      <c r="C3" s="116"/>
      <c r="D3" s="116"/>
      <c r="E3" s="116"/>
      <c r="F3" s="116"/>
      <c r="G3" s="116"/>
      <c r="H3" s="117"/>
    </row>
    <row r="4" spans="1:8" ht="36.75" customHeight="1">
      <c r="A4" s="118" t="s">
        <v>74</v>
      </c>
      <c r="B4" s="119"/>
      <c r="C4" s="119"/>
      <c r="D4" s="119"/>
      <c r="E4" s="119"/>
      <c r="F4" s="119"/>
      <c r="G4" s="119"/>
      <c r="H4" s="120"/>
    </row>
    <row r="5" spans="1:8" ht="27" thickBot="1">
      <c r="A5" s="105">
        <f>SUM(F8:F21)</f>
        <v>639750</v>
      </c>
      <c r="B5" s="106"/>
      <c r="C5" s="106"/>
      <c r="D5" s="106"/>
      <c r="E5" s="106"/>
      <c r="F5" s="106"/>
      <c r="G5" s="106"/>
      <c r="H5" s="107"/>
    </row>
    <row r="6" spans="1:8" ht="22.5" customHeight="1">
      <c r="A6" s="108"/>
      <c r="B6" s="108"/>
      <c r="C6" s="108"/>
      <c r="D6" s="108"/>
      <c r="E6" s="108"/>
      <c r="F6" s="108"/>
      <c r="G6" s="108"/>
      <c r="H6" s="108"/>
    </row>
    <row r="7" spans="1:8" s="2" customFormat="1" ht="24.75" customHeight="1">
      <c r="A7" s="8" t="s">
        <v>0</v>
      </c>
      <c r="B7" s="8" t="s">
        <v>1</v>
      </c>
      <c r="C7" s="8" t="s">
        <v>2</v>
      </c>
      <c r="D7" s="8" t="s">
        <v>11</v>
      </c>
      <c r="E7" s="8" t="s">
        <v>12</v>
      </c>
      <c r="F7" s="8" t="s">
        <v>3</v>
      </c>
      <c r="G7" s="8" t="s">
        <v>73</v>
      </c>
      <c r="H7" s="8" t="s">
        <v>4</v>
      </c>
    </row>
    <row r="8" spans="1:8" s="1" customFormat="1" ht="24.75" customHeight="1">
      <c r="A8" s="5"/>
      <c r="B8" s="5"/>
      <c r="C8" s="5"/>
      <c r="D8" s="5"/>
      <c r="E8" s="5"/>
      <c r="F8" s="5"/>
      <c r="G8" s="5"/>
      <c r="H8" s="5"/>
    </row>
    <row r="9" spans="1:8" s="1" customFormat="1" ht="24.75" customHeight="1">
      <c r="A9" s="5" t="s">
        <v>143</v>
      </c>
      <c r="B9" s="5" t="s">
        <v>144</v>
      </c>
      <c r="C9" s="5" t="s">
        <v>14</v>
      </c>
      <c r="D9" s="5">
        <v>108.4</v>
      </c>
      <c r="E9" s="5">
        <v>113.3</v>
      </c>
      <c r="F9" s="5">
        <v>78400</v>
      </c>
      <c r="G9" s="5" t="s">
        <v>68</v>
      </c>
      <c r="H9" s="5" t="s">
        <v>148</v>
      </c>
    </row>
    <row r="10" spans="1:8" s="1" customFormat="1" ht="24.75" customHeight="1">
      <c r="A10" s="5" t="s">
        <v>145</v>
      </c>
      <c r="B10" s="5" t="s">
        <v>10</v>
      </c>
      <c r="C10" s="5" t="s">
        <v>67</v>
      </c>
      <c r="D10" s="5">
        <v>2450</v>
      </c>
      <c r="E10" s="5">
        <v>2495</v>
      </c>
      <c r="F10" s="5">
        <v>56250</v>
      </c>
      <c r="G10" s="5" t="s">
        <v>147</v>
      </c>
      <c r="H10" s="5" t="s">
        <v>146</v>
      </c>
    </row>
    <row r="11" spans="1:8" s="1" customFormat="1" ht="24.75" customHeight="1">
      <c r="A11" s="5" t="s">
        <v>130</v>
      </c>
      <c r="B11" s="5" t="s">
        <v>120</v>
      </c>
      <c r="C11" s="5" t="s">
        <v>67</v>
      </c>
      <c r="D11" s="5">
        <v>7785</v>
      </c>
      <c r="E11" s="5">
        <v>7825</v>
      </c>
      <c r="F11" s="5">
        <v>20000</v>
      </c>
      <c r="G11" s="5" t="s">
        <v>68</v>
      </c>
      <c r="H11" s="5" t="s">
        <v>149</v>
      </c>
    </row>
    <row r="12" spans="1:8" s="1" customFormat="1" ht="24.75" customHeight="1">
      <c r="A12" s="5" t="s">
        <v>129</v>
      </c>
      <c r="B12" s="5" t="s">
        <v>10</v>
      </c>
      <c r="C12" s="5" t="s">
        <v>98</v>
      </c>
      <c r="D12" s="5">
        <v>2720</v>
      </c>
      <c r="E12" s="5">
        <v>2677</v>
      </c>
      <c r="F12" s="5">
        <v>43000</v>
      </c>
      <c r="G12" s="5" t="s">
        <v>68</v>
      </c>
      <c r="H12" s="5" t="s">
        <v>149</v>
      </c>
    </row>
    <row r="13" spans="1:8" s="1" customFormat="1" ht="24.75" customHeight="1">
      <c r="A13" s="5" t="s">
        <v>128</v>
      </c>
      <c r="B13" s="5" t="s">
        <v>9</v>
      </c>
      <c r="C13" s="5" t="s">
        <v>67</v>
      </c>
      <c r="D13" s="5">
        <v>1462</v>
      </c>
      <c r="E13" s="5">
        <v>1487</v>
      </c>
      <c r="F13" s="5">
        <v>62500</v>
      </c>
      <c r="G13" s="5" t="s">
        <v>68</v>
      </c>
      <c r="H13" s="5" t="s">
        <v>150</v>
      </c>
    </row>
    <row r="14" spans="1:8" s="1" customFormat="1" ht="24.75" customHeight="1">
      <c r="A14" s="5" t="s">
        <v>126</v>
      </c>
      <c r="B14" s="5" t="s">
        <v>127</v>
      </c>
      <c r="C14" s="5" t="s">
        <v>14</v>
      </c>
      <c r="D14" s="5">
        <v>572</v>
      </c>
      <c r="E14" s="5">
        <v>580.5</v>
      </c>
      <c r="F14" s="5">
        <v>34000</v>
      </c>
      <c r="G14" s="5" t="s">
        <v>68</v>
      </c>
      <c r="H14" s="5" t="s">
        <v>151</v>
      </c>
    </row>
    <row r="15" spans="1:8" s="1" customFormat="1" ht="24.75" customHeight="1">
      <c r="A15" s="5" t="s">
        <v>126</v>
      </c>
      <c r="B15" s="5" t="s">
        <v>9</v>
      </c>
      <c r="C15" s="5" t="s">
        <v>71</v>
      </c>
      <c r="D15" s="5">
        <v>1448</v>
      </c>
      <c r="E15" s="5">
        <v>1469</v>
      </c>
      <c r="F15" s="5">
        <v>42000</v>
      </c>
      <c r="G15" s="5" t="s">
        <v>68</v>
      </c>
      <c r="H15" s="5" t="s">
        <v>151</v>
      </c>
    </row>
    <row r="16" spans="1:8" s="1" customFormat="1" ht="24.75" customHeight="1">
      <c r="A16" s="5" t="s">
        <v>124</v>
      </c>
      <c r="B16" s="5" t="s">
        <v>6</v>
      </c>
      <c r="C16" s="5" t="s">
        <v>125</v>
      </c>
      <c r="D16" s="5">
        <v>2458</v>
      </c>
      <c r="E16" s="5">
        <v>2484</v>
      </c>
      <c r="F16" s="5">
        <v>39000</v>
      </c>
      <c r="G16" s="5" t="s">
        <v>68</v>
      </c>
      <c r="H16" s="5" t="s">
        <v>152</v>
      </c>
    </row>
    <row r="17" spans="1:8" s="1" customFormat="1" ht="24.75" customHeight="1">
      <c r="A17" s="5" t="s">
        <v>124</v>
      </c>
      <c r="B17" s="5" t="s">
        <v>120</v>
      </c>
      <c r="C17" s="5" t="s">
        <v>109</v>
      </c>
      <c r="D17" s="5">
        <v>7905</v>
      </c>
      <c r="E17" s="5">
        <v>7942</v>
      </c>
      <c r="F17" s="5">
        <v>37000</v>
      </c>
      <c r="G17" s="5" t="s">
        <v>68</v>
      </c>
      <c r="H17" s="5" t="s">
        <v>152</v>
      </c>
    </row>
    <row r="18" spans="1:8" s="1" customFormat="1" ht="24.75" customHeight="1">
      <c r="A18" s="5" t="s">
        <v>119</v>
      </c>
      <c r="B18" s="5" t="s">
        <v>123</v>
      </c>
      <c r="C18" s="5" t="s">
        <v>7</v>
      </c>
      <c r="D18" s="5">
        <v>222</v>
      </c>
      <c r="E18" s="5">
        <v>227</v>
      </c>
      <c r="F18" s="5">
        <v>60000</v>
      </c>
      <c r="G18" s="5" t="s">
        <v>78</v>
      </c>
      <c r="H18" s="5" t="s">
        <v>121</v>
      </c>
    </row>
    <row r="19" spans="1:8" s="1" customFormat="1" ht="24.75" customHeight="1">
      <c r="A19" s="5" t="s">
        <v>119</v>
      </c>
      <c r="B19" s="5" t="s">
        <v>32</v>
      </c>
      <c r="C19" s="5" t="s">
        <v>7</v>
      </c>
      <c r="D19" s="5">
        <v>79.1</v>
      </c>
      <c r="E19" s="5">
        <v>78</v>
      </c>
      <c r="F19" s="5">
        <v>-26400</v>
      </c>
      <c r="G19" s="5" t="s">
        <v>68</v>
      </c>
      <c r="H19" s="5" t="s">
        <v>122</v>
      </c>
    </row>
    <row r="20" spans="1:8" s="1" customFormat="1" ht="24.75" customHeight="1">
      <c r="A20" s="5" t="s">
        <v>119</v>
      </c>
      <c r="B20" s="5" t="s">
        <v>120</v>
      </c>
      <c r="C20" s="5" t="s">
        <v>109</v>
      </c>
      <c r="D20" s="5">
        <v>7878</v>
      </c>
      <c r="E20" s="5">
        <v>7980</v>
      </c>
      <c r="F20" s="5">
        <v>102000</v>
      </c>
      <c r="G20" s="5" t="s">
        <v>78</v>
      </c>
      <c r="H20" s="5" t="s">
        <v>121</v>
      </c>
    </row>
    <row r="21" spans="1:8" s="1" customFormat="1" ht="24.75" customHeight="1">
      <c r="A21" s="5" t="s">
        <v>119</v>
      </c>
      <c r="B21" s="5" t="s">
        <v>6</v>
      </c>
      <c r="C21" s="5" t="s">
        <v>69</v>
      </c>
      <c r="D21" s="5">
        <v>2385</v>
      </c>
      <c r="E21" s="5">
        <v>2431</v>
      </c>
      <c r="F21" s="5">
        <v>92000</v>
      </c>
      <c r="G21" s="5" t="s">
        <v>68</v>
      </c>
      <c r="H21" s="5" t="s">
        <v>153</v>
      </c>
    </row>
    <row r="22" spans="1:8" s="1" customFormat="1" ht="24.75" customHeight="1">
      <c r="A22" s="6"/>
      <c r="B22" s="6"/>
      <c r="C22" s="6"/>
      <c r="D22" s="6"/>
      <c r="E22" s="6"/>
      <c r="F22" s="6"/>
      <c r="G22" s="6"/>
      <c r="H22" s="6"/>
    </row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</sheetData>
  <sheetProtection/>
  <mergeCells count="6">
    <mergeCell ref="A5:H5"/>
    <mergeCell ref="A6:H6"/>
    <mergeCell ref="A1:H1"/>
    <mergeCell ref="A2:H2"/>
    <mergeCell ref="A3:H3"/>
    <mergeCell ref="A4:H4"/>
  </mergeCells>
  <printOptions/>
  <pageMargins left="0.75" right="0.75" top="1" bottom="1" header="0.5" footer="0.5"/>
  <pageSetup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3" width="21.140625" style="0" customWidth="1"/>
    <col min="4" max="4" width="19.57421875" style="0" customWidth="1"/>
    <col min="5" max="5" width="19.8515625" style="0" customWidth="1"/>
    <col min="6" max="6" width="19.57421875" style="0" customWidth="1"/>
    <col min="7" max="7" width="21.140625" style="0" customWidth="1"/>
    <col min="8" max="8" width="45.57421875" style="0" customWidth="1"/>
  </cols>
  <sheetData>
    <row r="1" spans="1:8" ht="22.5" customHeight="1">
      <c r="A1" s="109" t="s">
        <v>630</v>
      </c>
      <c r="B1" s="110"/>
      <c r="C1" s="110"/>
      <c r="D1" s="110"/>
      <c r="E1" s="110"/>
      <c r="F1" s="110"/>
      <c r="G1" s="110"/>
      <c r="H1" s="111"/>
    </row>
    <row r="2" spans="1:8" ht="15" customHeight="1">
      <c r="A2" s="112"/>
      <c r="B2" s="113"/>
      <c r="C2" s="113"/>
      <c r="D2" s="113"/>
      <c r="E2" s="113"/>
      <c r="F2" s="113"/>
      <c r="G2" s="113"/>
      <c r="H2" s="114"/>
    </row>
    <row r="3" spans="1:8" ht="12.75">
      <c r="A3" s="115"/>
      <c r="B3" s="116"/>
      <c r="C3" s="116"/>
      <c r="D3" s="116"/>
      <c r="E3" s="116"/>
      <c r="F3" s="116"/>
      <c r="G3" s="116"/>
      <c r="H3" s="117"/>
    </row>
    <row r="4" spans="1:8" ht="39" customHeight="1">
      <c r="A4" s="112" t="s">
        <v>74</v>
      </c>
      <c r="B4" s="113"/>
      <c r="C4" s="113"/>
      <c r="D4" s="113"/>
      <c r="E4" s="113"/>
      <c r="F4" s="113"/>
      <c r="G4" s="113"/>
      <c r="H4" s="114"/>
    </row>
    <row r="5" spans="1:8" ht="27" thickBot="1">
      <c r="A5" s="105">
        <f>SUM(F8:F15)</f>
        <v>306075</v>
      </c>
      <c r="B5" s="106"/>
      <c r="C5" s="106"/>
      <c r="D5" s="106"/>
      <c r="E5" s="106"/>
      <c r="F5" s="106"/>
      <c r="G5" s="106"/>
      <c r="H5" s="107"/>
    </row>
    <row r="6" spans="1:8" ht="22.5" customHeight="1">
      <c r="A6" s="108"/>
      <c r="B6" s="108"/>
      <c r="C6" s="108"/>
      <c r="D6" s="108"/>
      <c r="E6" s="108"/>
      <c r="F6" s="108"/>
      <c r="G6" s="108"/>
      <c r="H6" s="108"/>
    </row>
    <row r="7" spans="1:8" s="2" customFormat="1" ht="24.75" customHeight="1">
      <c r="A7" s="8" t="s">
        <v>0</v>
      </c>
      <c r="B7" s="8" t="s">
        <v>1</v>
      </c>
      <c r="C7" s="8" t="s">
        <v>2</v>
      </c>
      <c r="D7" s="8" t="s">
        <v>11</v>
      </c>
      <c r="E7" s="8" t="s">
        <v>12</v>
      </c>
      <c r="F7" s="8" t="s">
        <v>3</v>
      </c>
      <c r="G7" s="8" t="s">
        <v>73</v>
      </c>
      <c r="H7" s="8" t="s">
        <v>4</v>
      </c>
    </row>
    <row r="8" spans="1:8" s="1" customFormat="1" ht="24.75" customHeight="1">
      <c r="A8" s="5"/>
      <c r="B8" s="5"/>
      <c r="C8" s="5"/>
      <c r="D8" s="5"/>
      <c r="E8" s="5"/>
      <c r="F8" s="5"/>
      <c r="G8" s="5"/>
      <c r="H8" s="5"/>
    </row>
    <row r="9" spans="1:8" s="1" customFormat="1" ht="24.75" customHeight="1">
      <c r="A9" s="5"/>
      <c r="B9" s="5"/>
      <c r="C9" s="5"/>
      <c r="D9" s="5"/>
      <c r="E9" s="5"/>
      <c r="F9" s="5"/>
      <c r="G9" s="5"/>
      <c r="H9" s="5"/>
    </row>
    <row r="10" spans="1:8" s="1" customFormat="1" ht="24.75" customHeight="1">
      <c r="A10" s="5" t="s">
        <v>140</v>
      </c>
      <c r="B10" s="5" t="s">
        <v>32</v>
      </c>
      <c r="C10" s="5" t="s">
        <v>7</v>
      </c>
      <c r="D10" s="5">
        <v>95.5</v>
      </c>
      <c r="E10" s="5">
        <v>97.5</v>
      </c>
      <c r="F10" s="5">
        <v>48000</v>
      </c>
      <c r="G10" s="5" t="s">
        <v>76</v>
      </c>
      <c r="H10" s="5" t="s">
        <v>142</v>
      </c>
    </row>
    <row r="11" spans="1:8" s="1" customFormat="1" ht="24.75" customHeight="1">
      <c r="A11" s="5" t="s">
        <v>140</v>
      </c>
      <c r="B11" s="5" t="s">
        <v>9</v>
      </c>
      <c r="C11" s="5" t="s">
        <v>71</v>
      </c>
      <c r="D11" s="5">
        <v>1563</v>
      </c>
      <c r="E11" s="5">
        <v>1573</v>
      </c>
      <c r="F11" s="5">
        <v>20000</v>
      </c>
      <c r="G11" s="5" t="s">
        <v>90</v>
      </c>
      <c r="H11" s="5" t="s">
        <v>141</v>
      </c>
    </row>
    <row r="12" spans="1:8" s="1" customFormat="1" ht="24.75" customHeight="1">
      <c r="A12" s="5" t="s">
        <v>138</v>
      </c>
      <c r="B12" s="5" t="s">
        <v>30</v>
      </c>
      <c r="C12" s="5" t="s">
        <v>14</v>
      </c>
      <c r="D12" s="5">
        <v>171</v>
      </c>
      <c r="E12" s="5">
        <v>176</v>
      </c>
      <c r="F12" s="5">
        <v>40000</v>
      </c>
      <c r="G12" s="5" t="s">
        <v>68</v>
      </c>
      <c r="H12" s="5" t="s">
        <v>139</v>
      </c>
    </row>
    <row r="13" spans="1:8" s="1" customFormat="1" ht="24.75" customHeight="1">
      <c r="A13" s="5" t="s">
        <v>136</v>
      </c>
      <c r="B13" s="5" t="s">
        <v>6</v>
      </c>
      <c r="C13" s="5" t="s">
        <v>125</v>
      </c>
      <c r="D13" s="5">
        <v>2512</v>
      </c>
      <c r="E13" s="5">
        <v>2544</v>
      </c>
      <c r="F13" s="5">
        <v>48000</v>
      </c>
      <c r="G13" s="5" t="s">
        <v>108</v>
      </c>
      <c r="H13" s="5" t="s">
        <v>137</v>
      </c>
    </row>
    <row r="14" spans="1:8" s="1" customFormat="1" ht="24.75" customHeight="1">
      <c r="A14" s="5" t="s">
        <v>134</v>
      </c>
      <c r="B14" s="5" t="s">
        <v>32</v>
      </c>
      <c r="C14" s="5" t="s">
        <v>7</v>
      </c>
      <c r="D14" s="5">
        <v>94.5</v>
      </c>
      <c r="E14" s="5">
        <v>98.8</v>
      </c>
      <c r="F14" s="5">
        <v>103200</v>
      </c>
      <c r="G14" s="5" t="s">
        <v>78</v>
      </c>
      <c r="H14" s="5" t="s">
        <v>135</v>
      </c>
    </row>
    <row r="15" spans="1:8" s="1" customFormat="1" ht="24.75" customHeight="1">
      <c r="A15" s="5" t="s">
        <v>131</v>
      </c>
      <c r="B15" s="5" t="s">
        <v>6</v>
      </c>
      <c r="C15" s="5" t="s">
        <v>132</v>
      </c>
      <c r="D15" s="5">
        <v>2505</v>
      </c>
      <c r="E15" s="5">
        <v>2530</v>
      </c>
      <c r="F15" s="5">
        <v>46875</v>
      </c>
      <c r="G15" s="5" t="s">
        <v>78</v>
      </c>
      <c r="H15" s="5" t="s">
        <v>133</v>
      </c>
    </row>
    <row r="16" spans="1:8" s="1" customFormat="1" ht="24.75" customHeight="1">
      <c r="A16" s="6"/>
      <c r="B16" s="6"/>
      <c r="C16" s="6"/>
      <c r="D16" s="6"/>
      <c r="E16" s="6"/>
      <c r="F16" s="6"/>
      <c r="G16" s="6"/>
      <c r="H16" s="6"/>
    </row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</sheetData>
  <sheetProtection/>
  <mergeCells count="6">
    <mergeCell ref="A5:H5"/>
    <mergeCell ref="A6:H6"/>
    <mergeCell ref="A1:H1"/>
    <mergeCell ref="A2:H2"/>
    <mergeCell ref="A3:H3"/>
    <mergeCell ref="A4:H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3" width="21.140625" style="0" customWidth="1"/>
    <col min="4" max="4" width="19.57421875" style="0" customWidth="1"/>
    <col min="5" max="5" width="19.8515625" style="0" customWidth="1"/>
    <col min="6" max="6" width="19.57421875" style="0" customWidth="1"/>
    <col min="7" max="7" width="21.140625" style="0" customWidth="1"/>
    <col min="8" max="8" width="45.421875" style="0" customWidth="1"/>
  </cols>
  <sheetData>
    <row r="1" spans="1:8" ht="22.5" customHeight="1">
      <c r="A1" s="109" t="s">
        <v>415</v>
      </c>
      <c r="B1" s="110"/>
      <c r="C1" s="110"/>
      <c r="D1" s="110"/>
      <c r="E1" s="110"/>
      <c r="F1" s="110"/>
      <c r="G1" s="110"/>
      <c r="H1" s="111"/>
    </row>
    <row r="2" spans="1:8" ht="15" customHeight="1">
      <c r="A2" s="112"/>
      <c r="B2" s="113"/>
      <c r="C2" s="113"/>
      <c r="D2" s="113"/>
      <c r="E2" s="113"/>
      <c r="F2" s="113"/>
      <c r="G2" s="113"/>
      <c r="H2" s="114"/>
    </row>
    <row r="3" spans="1:8" ht="12.75">
      <c r="A3" s="115"/>
      <c r="B3" s="116"/>
      <c r="C3" s="116"/>
      <c r="D3" s="116"/>
      <c r="E3" s="116"/>
      <c r="F3" s="116"/>
      <c r="G3" s="116"/>
      <c r="H3" s="117"/>
    </row>
    <row r="4" spans="1:8" ht="39" customHeight="1">
      <c r="A4" s="112" t="s">
        <v>74</v>
      </c>
      <c r="B4" s="113"/>
      <c r="C4" s="113"/>
      <c r="D4" s="113"/>
      <c r="E4" s="113"/>
      <c r="F4" s="113"/>
      <c r="G4" s="113"/>
      <c r="H4" s="114"/>
    </row>
    <row r="5" spans="1:8" ht="27" thickBot="1">
      <c r="A5" s="105">
        <f>SUM(F8:F17)</f>
        <v>432400</v>
      </c>
      <c r="B5" s="106"/>
      <c r="C5" s="106"/>
      <c r="D5" s="106"/>
      <c r="E5" s="106"/>
      <c r="F5" s="106"/>
      <c r="G5" s="106"/>
      <c r="H5" s="107"/>
    </row>
    <row r="6" spans="1:8" ht="22.5" customHeight="1">
      <c r="A6" s="108"/>
      <c r="B6" s="108"/>
      <c r="C6" s="108"/>
      <c r="D6" s="108"/>
      <c r="E6" s="108"/>
      <c r="F6" s="108"/>
      <c r="G6" s="108"/>
      <c r="H6" s="108"/>
    </row>
    <row r="7" spans="1:8" s="2" customFormat="1" ht="24.75" customHeight="1">
      <c r="A7" s="8" t="s">
        <v>0</v>
      </c>
      <c r="B7" s="8" t="s">
        <v>1</v>
      </c>
      <c r="C7" s="8" t="s">
        <v>2</v>
      </c>
      <c r="D7" s="8" t="s">
        <v>11</v>
      </c>
      <c r="E7" s="8" t="s">
        <v>12</v>
      </c>
      <c r="F7" s="8" t="s">
        <v>3</v>
      </c>
      <c r="G7" s="8" t="s">
        <v>73</v>
      </c>
      <c r="H7" s="8" t="s">
        <v>4</v>
      </c>
    </row>
    <row r="8" spans="1:8" s="1" customFormat="1" ht="24.75" customHeight="1">
      <c r="A8" s="5" t="s">
        <v>61</v>
      </c>
      <c r="B8" s="5" t="s">
        <v>17</v>
      </c>
      <c r="C8" s="5" t="s">
        <v>14</v>
      </c>
      <c r="D8" s="5">
        <v>281.5</v>
      </c>
      <c r="E8" s="5">
        <v>276</v>
      </c>
      <c r="F8" s="5">
        <v>-44000</v>
      </c>
      <c r="G8" s="5" t="s">
        <v>90</v>
      </c>
      <c r="H8" s="5" t="s">
        <v>117</v>
      </c>
    </row>
    <row r="9" spans="1:8" s="1" customFormat="1" ht="24.75" customHeight="1">
      <c r="A9" s="5" t="s">
        <v>60</v>
      </c>
      <c r="B9" s="5" t="s">
        <v>9</v>
      </c>
      <c r="C9" s="5" t="s">
        <v>71</v>
      </c>
      <c r="D9" s="5">
        <v>1540</v>
      </c>
      <c r="E9" s="5">
        <v>1559</v>
      </c>
      <c r="F9" s="5">
        <v>38000</v>
      </c>
      <c r="G9" s="5" t="s">
        <v>76</v>
      </c>
      <c r="H9" s="5" t="s">
        <v>115</v>
      </c>
    </row>
    <row r="10" spans="1:8" s="1" customFormat="1" ht="24.75" customHeight="1">
      <c r="A10" s="5" t="s">
        <v>60</v>
      </c>
      <c r="B10" s="5" t="s">
        <v>30</v>
      </c>
      <c r="C10" s="5" t="s">
        <v>15</v>
      </c>
      <c r="D10" s="5">
        <v>196</v>
      </c>
      <c r="E10" s="5">
        <v>187</v>
      </c>
      <c r="F10" s="5">
        <v>72000</v>
      </c>
      <c r="G10" s="5" t="s">
        <v>90</v>
      </c>
      <c r="H10" s="5" t="s">
        <v>118</v>
      </c>
    </row>
    <row r="11" spans="1:8" s="1" customFormat="1" ht="24.75" customHeight="1">
      <c r="A11" s="5" t="s">
        <v>59</v>
      </c>
      <c r="B11" s="5" t="s">
        <v>9</v>
      </c>
      <c r="C11" s="5" t="s">
        <v>71</v>
      </c>
      <c r="D11" s="5">
        <v>1546</v>
      </c>
      <c r="E11" s="5">
        <v>1535</v>
      </c>
      <c r="F11" s="5">
        <v>-22000</v>
      </c>
      <c r="G11" s="5" t="s">
        <v>68</v>
      </c>
      <c r="H11" s="5" t="s">
        <v>114</v>
      </c>
    </row>
    <row r="12" spans="1:8" s="1" customFormat="1" ht="24.75" customHeight="1">
      <c r="A12" s="5" t="s">
        <v>57</v>
      </c>
      <c r="B12" s="5" t="s">
        <v>55</v>
      </c>
      <c r="C12" s="5" t="s">
        <v>14</v>
      </c>
      <c r="D12" s="5">
        <v>892</v>
      </c>
      <c r="E12" s="5">
        <v>927</v>
      </c>
      <c r="F12" s="5">
        <v>70000</v>
      </c>
      <c r="G12" s="5" t="s">
        <v>76</v>
      </c>
      <c r="H12" s="5" t="s">
        <v>116</v>
      </c>
    </row>
    <row r="13" spans="1:8" s="1" customFormat="1" ht="24.75" customHeight="1">
      <c r="A13" s="5" t="s">
        <v>57</v>
      </c>
      <c r="B13" s="5" t="s">
        <v>9</v>
      </c>
      <c r="C13" s="5" t="s">
        <v>71</v>
      </c>
      <c r="D13" s="5">
        <v>1488</v>
      </c>
      <c r="E13" s="5">
        <v>1540</v>
      </c>
      <c r="F13" s="5">
        <v>104000</v>
      </c>
      <c r="G13" s="5" t="s">
        <v>90</v>
      </c>
      <c r="H13" s="5" t="s">
        <v>113</v>
      </c>
    </row>
    <row r="14" spans="1:8" s="1" customFormat="1" ht="24.75" customHeight="1">
      <c r="A14" s="5" t="s">
        <v>58</v>
      </c>
      <c r="B14" s="5" t="s">
        <v>30</v>
      </c>
      <c r="C14" s="5" t="s">
        <v>14</v>
      </c>
      <c r="D14" s="5">
        <v>194</v>
      </c>
      <c r="E14" s="5">
        <v>202</v>
      </c>
      <c r="F14" s="5">
        <v>64000</v>
      </c>
      <c r="G14" s="5" t="s">
        <v>77</v>
      </c>
      <c r="H14" s="5" t="s">
        <v>113</v>
      </c>
    </row>
    <row r="15" spans="1:8" s="1" customFormat="1" ht="24.75" customHeight="1">
      <c r="A15" s="5" t="s">
        <v>56</v>
      </c>
      <c r="B15" s="5" t="s">
        <v>9</v>
      </c>
      <c r="C15" s="5" t="s">
        <v>71</v>
      </c>
      <c r="D15" s="5">
        <v>1425</v>
      </c>
      <c r="E15" s="5">
        <v>1453</v>
      </c>
      <c r="F15" s="5">
        <v>56000</v>
      </c>
      <c r="G15" s="5" t="s">
        <v>81</v>
      </c>
      <c r="H15" s="5" t="s">
        <v>112</v>
      </c>
    </row>
    <row r="16" spans="1:8" s="1" customFormat="1" ht="24.75" customHeight="1">
      <c r="A16" s="5" t="s">
        <v>54</v>
      </c>
      <c r="B16" s="5" t="s">
        <v>32</v>
      </c>
      <c r="C16" s="5" t="s">
        <v>7</v>
      </c>
      <c r="D16" s="5">
        <v>95.5</v>
      </c>
      <c r="E16" s="5">
        <v>98</v>
      </c>
      <c r="F16" s="5">
        <v>60000</v>
      </c>
      <c r="G16" s="5" t="s">
        <v>68</v>
      </c>
      <c r="H16" s="5" t="s">
        <v>111</v>
      </c>
    </row>
    <row r="17" spans="1:8" s="1" customFormat="1" ht="24.75" customHeight="1">
      <c r="A17" s="5" t="s">
        <v>53</v>
      </c>
      <c r="B17" s="5" t="s">
        <v>46</v>
      </c>
      <c r="C17" s="5" t="s">
        <v>14</v>
      </c>
      <c r="D17" s="5">
        <v>80.45</v>
      </c>
      <c r="E17" s="5">
        <v>82.6</v>
      </c>
      <c r="F17" s="5">
        <v>34400</v>
      </c>
      <c r="G17" s="5" t="s">
        <v>78</v>
      </c>
      <c r="H17" s="5" t="s">
        <v>110</v>
      </c>
    </row>
    <row r="18" spans="1:8" s="1" customFormat="1" ht="24.75" customHeight="1">
      <c r="A18" s="6"/>
      <c r="B18" s="6"/>
      <c r="C18" s="6"/>
      <c r="D18" s="6"/>
      <c r="E18" s="6"/>
      <c r="F18" s="6"/>
      <c r="G18" s="6"/>
      <c r="H18" s="6"/>
    </row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</sheetData>
  <sheetProtection/>
  <mergeCells count="6">
    <mergeCell ref="A5:H5"/>
    <mergeCell ref="A6:H6"/>
    <mergeCell ref="A1:H1"/>
    <mergeCell ref="A2:H2"/>
    <mergeCell ref="A3:H3"/>
    <mergeCell ref="A4:H4"/>
  </mergeCells>
  <printOptions/>
  <pageMargins left="0.75" right="0.75" top="1" bottom="1" header="0.5" footer="0.5"/>
  <pageSetup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3" width="21.140625" style="0" customWidth="1"/>
    <col min="4" max="4" width="19.57421875" style="0" customWidth="1"/>
    <col min="5" max="5" width="19.8515625" style="0" customWidth="1"/>
    <col min="6" max="6" width="19.57421875" style="0" customWidth="1"/>
    <col min="7" max="7" width="21.140625" style="0" customWidth="1"/>
    <col min="8" max="8" width="45.57421875" style="0" customWidth="1"/>
  </cols>
  <sheetData>
    <row r="1" spans="1:8" ht="22.5" customHeight="1">
      <c r="A1" s="109" t="s">
        <v>416</v>
      </c>
      <c r="B1" s="110"/>
      <c r="C1" s="110"/>
      <c r="D1" s="110"/>
      <c r="E1" s="110"/>
      <c r="F1" s="110"/>
      <c r="G1" s="110"/>
      <c r="H1" s="111"/>
    </row>
    <row r="2" spans="1:8" ht="15" customHeight="1">
      <c r="A2" s="112"/>
      <c r="B2" s="113"/>
      <c r="C2" s="113"/>
      <c r="D2" s="113"/>
      <c r="E2" s="113"/>
      <c r="F2" s="113"/>
      <c r="G2" s="113"/>
      <c r="H2" s="114"/>
    </row>
    <row r="3" spans="1:8" ht="12.75">
      <c r="A3" s="115"/>
      <c r="B3" s="116"/>
      <c r="C3" s="116"/>
      <c r="D3" s="116"/>
      <c r="E3" s="116"/>
      <c r="F3" s="116"/>
      <c r="G3" s="116"/>
      <c r="H3" s="117"/>
    </row>
    <row r="4" spans="1:8" ht="45" customHeight="1">
      <c r="A4" s="112" t="s">
        <v>74</v>
      </c>
      <c r="B4" s="113"/>
      <c r="C4" s="113"/>
      <c r="D4" s="113"/>
      <c r="E4" s="113"/>
      <c r="F4" s="113"/>
      <c r="G4" s="113"/>
      <c r="H4" s="114"/>
    </row>
    <row r="5" spans="1:8" ht="27" thickBot="1">
      <c r="A5" s="105">
        <f>SUM(F8:F13)</f>
        <v>500700</v>
      </c>
      <c r="B5" s="106"/>
      <c r="C5" s="106"/>
      <c r="D5" s="106"/>
      <c r="E5" s="106"/>
      <c r="F5" s="106"/>
      <c r="G5" s="106"/>
      <c r="H5" s="107"/>
    </row>
    <row r="6" spans="1:8" ht="22.5" customHeight="1">
      <c r="A6" s="108"/>
      <c r="B6" s="108"/>
      <c r="C6" s="108"/>
      <c r="D6" s="108"/>
      <c r="E6" s="108"/>
      <c r="F6" s="108"/>
      <c r="G6" s="108"/>
      <c r="H6" s="108"/>
    </row>
    <row r="7" spans="1:8" s="2" customFormat="1" ht="24.75" customHeight="1">
      <c r="A7" s="8" t="s">
        <v>0</v>
      </c>
      <c r="B7" s="8" t="s">
        <v>1</v>
      </c>
      <c r="C7" s="8" t="s">
        <v>2</v>
      </c>
      <c r="D7" s="8" t="s">
        <v>11</v>
      </c>
      <c r="E7" s="8" t="s">
        <v>12</v>
      </c>
      <c r="F7" s="8" t="s">
        <v>3</v>
      </c>
      <c r="G7" s="8" t="s">
        <v>73</v>
      </c>
      <c r="H7" s="8" t="s">
        <v>4</v>
      </c>
    </row>
    <row r="8" spans="1:8" s="1" customFormat="1" ht="24.75" customHeight="1">
      <c r="A8" s="5" t="s">
        <v>51</v>
      </c>
      <c r="B8" s="5" t="s">
        <v>46</v>
      </c>
      <c r="C8" s="5" t="s">
        <v>5</v>
      </c>
      <c r="D8" s="5">
        <v>89.1</v>
      </c>
      <c r="E8" s="5">
        <v>83.2</v>
      </c>
      <c r="F8" s="5">
        <v>-48800</v>
      </c>
      <c r="G8" s="5" t="s">
        <v>101</v>
      </c>
      <c r="H8" s="5" t="s">
        <v>102</v>
      </c>
    </row>
    <row r="9" spans="1:8" s="1" customFormat="1" ht="24.75" customHeight="1">
      <c r="A9" s="5" t="s">
        <v>50</v>
      </c>
      <c r="B9" s="5" t="s">
        <v>9</v>
      </c>
      <c r="C9" s="5" t="s">
        <v>98</v>
      </c>
      <c r="D9" s="5">
        <v>1380</v>
      </c>
      <c r="E9" s="5">
        <v>1362</v>
      </c>
      <c r="F9" s="5">
        <v>36000</v>
      </c>
      <c r="G9" s="5" t="s">
        <v>68</v>
      </c>
      <c r="H9" s="5" t="s">
        <v>103</v>
      </c>
    </row>
    <row r="10" spans="1:8" s="1" customFormat="1" ht="24.75" customHeight="1">
      <c r="A10" s="5" t="s">
        <v>49</v>
      </c>
      <c r="B10" s="5" t="s">
        <v>99</v>
      </c>
      <c r="C10" s="5" t="s">
        <v>100</v>
      </c>
      <c r="D10" s="5">
        <v>557</v>
      </c>
      <c r="E10" s="5">
        <v>604</v>
      </c>
      <c r="F10" s="5">
        <v>117500</v>
      </c>
      <c r="G10" s="5" t="s">
        <v>77</v>
      </c>
      <c r="H10" s="5" t="s">
        <v>104</v>
      </c>
    </row>
    <row r="11" spans="1:8" s="1" customFormat="1" ht="24.75" customHeight="1">
      <c r="A11" s="5" t="s">
        <v>48</v>
      </c>
      <c r="B11" s="5" t="s">
        <v>32</v>
      </c>
      <c r="C11" s="5" t="s">
        <v>14</v>
      </c>
      <c r="D11" s="5">
        <v>100.5</v>
      </c>
      <c r="E11" s="5">
        <v>102.5</v>
      </c>
      <c r="F11" s="5">
        <v>64000</v>
      </c>
      <c r="G11" s="5" t="s">
        <v>68</v>
      </c>
      <c r="H11" s="5" t="s">
        <v>105</v>
      </c>
    </row>
    <row r="12" spans="1:8" s="1" customFormat="1" ht="24.75" customHeight="1">
      <c r="A12" s="5" t="s">
        <v>47</v>
      </c>
      <c r="B12" s="5" t="s">
        <v>30</v>
      </c>
      <c r="C12" s="5" t="s">
        <v>80</v>
      </c>
      <c r="D12" s="5">
        <v>208</v>
      </c>
      <c r="E12" s="5">
        <v>222</v>
      </c>
      <c r="F12" s="5">
        <v>140000</v>
      </c>
      <c r="G12" s="5" t="s">
        <v>90</v>
      </c>
      <c r="H12" s="5" t="s">
        <v>106</v>
      </c>
    </row>
    <row r="13" spans="1:8" s="1" customFormat="1" ht="24.75" customHeight="1">
      <c r="A13" s="5" t="s">
        <v>45</v>
      </c>
      <c r="B13" s="5" t="s">
        <v>32</v>
      </c>
      <c r="C13" s="5" t="s">
        <v>15</v>
      </c>
      <c r="D13" s="5">
        <v>103</v>
      </c>
      <c r="E13" s="5">
        <v>97</v>
      </c>
      <c r="F13" s="5">
        <v>192000</v>
      </c>
      <c r="G13" s="5" t="s">
        <v>79</v>
      </c>
      <c r="H13" s="5" t="s">
        <v>107</v>
      </c>
    </row>
    <row r="14" spans="1:8" s="1" customFormat="1" ht="24.75" customHeight="1">
      <c r="A14" s="5"/>
      <c r="B14" s="5"/>
      <c r="C14" s="5"/>
      <c r="D14" s="5"/>
      <c r="E14" s="5"/>
      <c r="F14" s="5"/>
      <c r="G14" s="5"/>
      <c r="H14" s="5"/>
    </row>
    <row r="15" spans="1:8" s="1" customFormat="1" ht="24.75" customHeight="1">
      <c r="A15" s="6"/>
      <c r="B15" s="6"/>
      <c r="C15" s="6"/>
      <c r="D15" s="6"/>
      <c r="E15" s="6"/>
      <c r="F15" s="6"/>
      <c r="G15" s="6"/>
      <c r="H15" s="6"/>
    </row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</sheetData>
  <sheetProtection/>
  <mergeCells count="6">
    <mergeCell ref="A5:H5"/>
    <mergeCell ref="A6:H6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3" width="21.140625" style="0" customWidth="1"/>
    <col min="4" max="4" width="19.57421875" style="0" customWidth="1"/>
    <col min="5" max="5" width="19.8515625" style="0" customWidth="1"/>
    <col min="6" max="6" width="19.57421875" style="0" customWidth="1"/>
    <col min="7" max="7" width="21.140625" style="0" customWidth="1"/>
    <col min="8" max="8" width="45.57421875" style="0" customWidth="1"/>
  </cols>
  <sheetData>
    <row r="1" spans="1:8" ht="22.5" customHeight="1">
      <c r="A1" s="109" t="s">
        <v>417</v>
      </c>
      <c r="B1" s="110"/>
      <c r="C1" s="110"/>
      <c r="D1" s="110"/>
      <c r="E1" s="110"/>
      <c r="F1" s="110"/>
      <c r="G1" s="110"/>
      <c r="H1" s="111"/>
    </row>
    <row r="2" spans="1:8" ht="15" customHeight="1">
      <c r="A2" s="121"/>
      <c r="B2" s="122"/>
      <c r="C2" s="122"/>
      <c r="D2" s="122"/>
      <c r="E2" s="122"/>
      <c r="F2" s="122"/>
      <c r="G2" s="122"/>
      <c r="H2" s="123"/>
    </row>
    <row r="3" spans="1:8" ht="12.75">
      <c r="A3" s="124"/>
      <c r="B3" s="125"/>
      <c r="C3" s="125"/>
      <c r="D3" s="125"/>
      <c r="E3" s="125"/>
      <c r="F3" s="125"/>
      <c r="G3" s="125"/>
      <c r="H3" s="126"/>
    </row>
    <row r="4" spans="1:8" ht="43.5" customHeight="1">
      <c r="A4" s="112" t="s">
        <v>74</v>
      </c>
      <c r="B4" s="113"/>
      <c r="C4" s="113"/>
      <c r="D4" s="113"/>
      <c r="E4" s="113"/>
      <c r="F4" s="113"/>
      <c r="G4" s="113"/>
      <c r="H4" s="114"/>
    </row>
    <row r="5" spans="1:8" ht="27" thickBot="1">
      <c r="A5" s="105">
        <f>SUM(F8:F14)</f>
        <v>345400</v>
      </c>
      <c r="B5" s="106"/>
      <c r="C5" s="106"/>
      <c r="D5" s="106"/>
      <c r="E5" s="106"/>
      <c r="F5" s="106"/>
      <c r="G5" s="106"/>
      <c r="H5" s="107"/>
    </row>
    <row r="6" spans="1:8" ht="22.5" customHeight="1">
      <c r="A6" s="108"/>
      <c r="B6" s="108"/>
      <c r="C6" s="108"/>
      <c r="D6" s="108"/>
      <c r="E6" s="108"/>
      <c r="F6" s="108"/>
      <c r="G6" s="108"/>
      <c r="H6" s="108"/>
    </row>
    <row r="7" spans="1:8" s="2" customFormat="1" ht="24.75" customHeight="1">
      <c r="A7" s="3" t="s">
        <v>0</v>
      </c>
      <c r="B7" s="3" t="s">
        <v>1</v>
      </c>
      <c r="C7" s="3" t="s">
        <v>2</v>
      </c>
      <c r="D7" s="3" t="s">
        <v>11</v>
      </c>
      <c r="E7" s="4" t="s">
        <v>12</v>
      </c>
      <c r="F7" s="3" t="s">
        <v>3</v>
      </c>
      <c r="G7" s="3" t="s">
        <v>73</v>
      </c>
      <c r="H7" s="3" t="s">
        <v>4</v>
      </c>
    </row>
    <row r="8" spans="1:8" s="1" customFormat="1" ht="24.75" customHeight="1">
      <c r="A8" s="5" t="s">
        <v>43</v>
      </c>
      <c r="B8" s="5" t="s">
        <v>41</v>
      </c>
      <c r="C8" s="5" t="s">
        <v>80</v>
      </c>
      <c r="D8" s="5">
        <v>558</v>
      </c>
      <c r="E8" s="5">
        <v>575</v>
      </c>
      <c r="F8" s="5">
        <v>42500</v>
      </c>
      <c r="G8" s="5" t="s">
        <v>90</v>
      </c>
      <c r="H8" s="5" t="s">
        <v>91</v>
      </c>
    </row>
    <row r="9" spans="1:8" s="1" customFormat="1" ht="24.75" customHeight="1">
      <c r="A9" s="5" t="s">
        <v>42</v>
      </c>
      <c r="B9" s="5" t="s">
        <v>32</v>
      </c>
      <c r="C9" s="5" t="s">
        <v>7</v>
      </c>
      <c r="D9" s="5">
        <v>92.5</v>
      </c>
      <c r="E9" s="5">
        <v>91.6</v>
      </c>
      <c r="F9" s="5">
        <v>-21600</v>
      </c>
      <c r="G9" s="5" t="s">
        <v>68</v>
      </c>
      <c r="H9" s="5" t="s">
        <v>92</v>
      </c>
    </row>
    <row r="10" spans="1:8" s="1" customFormat="1" ht="24.75" customHeight="1">
      <c r="A10" s="5" t="s">
        <v>40</v>
      </c>
      <c r="B10" s="5" t="s">
        <v>16</v>
      </c>
      <c r="C10" s="5" t="s">
        <v>89</v>
      </c>
      <c r="D10" s="5">
        <v>872</v>
      </c>
      <c r="E10" s="5">
        <v>839</v>
      </c>
      <c r="F10" s="5">
        <v>82500</v>
      </c>
      <c r="G10" s="5" t="s">
        <v>81</v>
      </c>
      <c r="H10" s="5" t="s">
        <v>93</v>
      </c>
    </row>
    <row r="11" spans="1:8" s="1" customFormat="1" ht="24.75" customHeight="1">
      <c r="A11" s="5" t="s">
        <v>39</v>
      </c>
      <c r="B11" s="5" t="s">
        <v>41</v>
      </c>
      <c r="C11" s="5" t="s">
        <v>67</v>
      </c>
      <c r="D11" s="5">
        <v>558</v>
      </c>
      <c r="E11" s="5">
        <v>567</v>
      </c>
      <c r="F11" s="5">
        <v>45000</v>
      </c>
      <c r="G11" s="5" t="s">
        <v>68</v>
      </c>
      <c r="H11" s="5" t="s">
        <v>94</v>
      </c>
    </row>
    <row r="12" spans="1:8" s="1" customFormat="1" ht="24.75" customHeight="1">
      <c r="A12" s="5" t="s">
        <v>38</v>
      </c>
      <c r="B12" s="5" t="s">
        <v>44</v>
      </c>
      <c r="C12" s="5" t="s">
        <v>80</v>
      </c>
      <c r="D12" s="5">
        <v>445</v>
      </c>
      <c r="E12" s="5">
        <v>454</v>
      </c>
      <c r="F12" s="5">
        <v>45000</v>
      </c>
      <c r="G12" s="5" t="s">
        <v>68</v>
      </c>
      <c r="H12" s="5" t="s">
        <v>95</v>
      </c>
    </row>
    <row r="13" spans="1:8" s="1" customFormat="1" ht="24.75" customHeight="1">
      <c r="A13" s="5" t="s">
        <v>37</v>
      </c>
      <c r="B13" s="5" t="s">
        <v>32</v>
      </c>
      <c r="C13" s="5" t="s">
        <v>14</v>
      </c>
      <c r="D13" s="5">
        <v>106.6</v>
      </c>
      <c r="E13" s="5">
        <v>110.1</v>
      </c>
      <c r="F13" s="5">
        <v>112000</v>
      </c>
      <c r="G13" s="5" t="s">
        <v>76</v>
      </c>
      <c r="H13" s="5" t="s">
        <v>96</v>
      </c>
    </row>
    <row r="14" spans="1:8" s="1" customFormat="1" ht="24.75" customHeight="1">
      <c r="A14" s="5" t="s">
        <v>36</v>
      </c>
      <c r="B14" s="5" t="s">
        <v>52</v>
      </c>
      <c r="C14" s="5" t="s">
        <v>80</v>
      </c>
      <c r="D14" s="5">
        <v>338</v>
      </c>
      <c r="E14" s="5">
        <v>346</v>
      </c>
      <c r="F14" s="5">
        <v>40000</v>
      </c>
      <c r="G14" s="5" t="s">
        <v>90</v>
      </c>
      <c r="H14" s="5" t="s">
        <v>97</v>
      </c>
    </row>
    <row r="15" spans="1:8" s="1" customFormat="1" ht="24.75" customHeight="1">
      <c r="A15" s="5"/>
      <c r="B15" s="5"/>
      <c r="C15" s="5"/>
      <c r="D15" s="5"/>
      <c r="E15" s="5"/>
      <c r="F15" s="5"/>
      <c r="G15" s="5"/>
      <c r="H15" s="5"/>
    </row>
    <row r="16" spans="1:8" s="1" customFormat="1" ht="24.75" customHeight="1">
      <c r="A16" s="6"/>
      <c r="B16" s="6"/>
      <c r="C16" s="6"/>
      <c r="D16" s="6"/>
      <c r="E16" s="6"/>
      <c r="F16" s="6"/>
      <c r="G16" s="6"/>
      <c r="H16" s="6"/>
    </row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</sheetData>
  <sheetProtection/>
  <mergeCells count="6">
    <mergeCell ref="A5:H5"/>
    <mergeCell ref="A6:H6"/>
    <mergeCell ref="A1:H1"/>
    <mergeCell ref="A2:H2"/>
    <mergeCell ref="A3:H3"/>
    <mergeCell ref="A4:H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3" width="21.140625" style="0" customWidth="1"/>
    <col min="4" max="4" width="19.57421875" style="0" customWidth="1"/>
    <col min="5" max="5" width="19.8515625" style="0" customWidth="1"/>
    <col min="6" max="6" width="19.57421875" style="0" customWidth="1"/>
    <col min="7" max="7" width="21.140625" style="0" customWidth="1"/>
    <col min="8" max="8" width="45.421875" style="0" customWidth="1"/>
  </cols>
  <sheetData>
    <row r="1" spans="1:8" ht="22.5" customHeight="1">
      <c r="A1" s="109" t="s">
        <v>418</v>
      </c>
      <c r="B1" s="110"/>
      <c r="C1" s="110"/>
      <c r="D1" s="110"/>
      <c r="E1" s="110"/>
      <c r="F1" s="110"/>
      <c r="G1" s="110"/>
      <c r="H1" s="111"/>
    </row>
    <row r="2" spans="1:8" ht="15" customHeight="1">
      <c r="A2" s="121"/>
      <c r="B2" s="122"/>
      <c r="C2" s="122"/>
      <c r="D2" s="122"/>
      <c r="E2" s="122"/>
      <c r="F2" s="122"/>
      <c r="G2" s="122"/>
      <c r="H2" s="123"/>
    </row>
    <row r="3" spans="1:8" ht="12.75">
      <c r="A3" s="124"/>
      <c r="B3" s="125"/>
      <c r="C3" s="125"/>
      <c r="D3" s="125"/>
      <c r="E3" s="125"/>
      <c r="F3" s="125"/>
      <c r="G3" s="125"/>
      <c r="H3" s="126"/>
    </row>
    <row r="4" spans="1:8" ht="49.5" customHeight="1">
      <c r="A4" s="127" t="s">
        <v>74</v>
      </c>
      <c r="B4" s="128"/>
      <c r="C4" s="128"/>
      <c r="D4" s="128"/>
      <c r="E4" s="128"/>
      <c r="F4" s="128"/>
      <c r="G4" s="128"/>
      <c r="H4" s="129"/>
    </row>
    <row r="5" spans="1:8" ht="27" thickBot="1">
      <c r="A5" s="105">
        <f>SUM(F8:F15)</f>
        <v>681400</v>
      </c>
      <c r="B5" s="106"/>
      <c r="C5" s="106"/>
      <c r="D5" s="106"/>
      <c r="E5" s="106"/>
      <c r="F5" s="106"/>
      <c r="G5" s="106"/>
      <c r="H5" s="107"/>
    </row>
    <row r="6" spans="1:8" ht="22.5" customHeight="1">
      <c r="A6" s="108"/>
      <c r="B6" s="108"/>
      <c r="C6" s="108"/>
      <c r="D6" s="108"/>
      <c r="E6" s="108"/>
      <c r="F6" s="108"/>
      <c r="G6" s="108"/>
      <c r="H6" s="108"/>
    </row>
    <row r="7" spans="1:8" s="2" customFormat="1" ht="24.75" customHeight="1">
      <c r="A7" s="3" t="s">
        <v>0</v>
      </c>
      <c r="B7" s="3" t="s">
        <v>1</v>
      </c>
      <c r="C7" s="3" t="s">
        <v>2</v>
      </c>
      <c r="D7" s="3" t="s">
        <v>11</v>
      </c>
      <c r="E7" s="4" t="s">
        <v>12</v>
      </c>
      <c r="F7" s="3" t="s">
        <v>3</v>
      </c>
      <c r="G7" s="3" t="s">
        <v>73</v>
      </c>
      <c r="H7" s="3" t="s">
        <v>4</v>
      </c>
    </row>
    <row r="8" spans="1:8" s="1" customFormat="1" ht="24.75" customHeight="1">
      <c r="A8" s="5" t="s">
        <v>35</v>
      </c>
      <c r="B8" s="5" t="s">
        <v>32</v>
      </c>
      <c r="C8" s="5" t="s">
        <v>7</v>
      </c>
      <c r="D8" s="5">
        <v>93.9</v>
      </c>
      <c r="E8" s="5">
        <v>98</v>
      </c>
      <c r="F8" s="5">
        <v>98400</v>
      </c>
      <c r="G8" s="5" t="s">
        <v>81</v>
      </c>
      <c r="H8" s="5" t="s">
        <v>82</v>
      </c>
    </row>
    <row r="9" spans="1:8" s="1" customFormat="1" ht="24.75" customHeight="1">
      <c r="A9" s="5" t="s">
        <v>34</v>
      </c>
      <c r="B9" s="5" t="s">
        <v>32</v>
      </c>
      <c r="C9" s="5" t="s">
        <v>7</v>
      </c>
      <c r="D9" s="5">
        <v>98</v>
      </c>
      <c r="E9" s="5">
        <v>102</v>
      </c>
      <c r="F9" s="5">
        <v>96000</v>
      </c>
      <c r="G9" s="5" t="s">
        <v>68</v>
      </c>
      <c r="H9" s="5" t="s">
        <v>83</v>
      </c>
    </row>
    <row r="10" spans="1:8" s="1" customFormat="1" ht="24.75" customHeight="1">
      <c r="A10" s="5" t="s">
        <v>33</v>
      </c>
      <c r="B10" s="5" t="s">
        <v>30</v>
      </c>
      <c r="C10" s="5" t="s">
        <v>80</v>
      </c>
      <c r="D10" s="5">
        <v>199</v>
      </c>
      <c r="E10" s="5">
        <v>207</v>
      </c>
      <c r="F10" s="5">
        <v>80000</v>
      </c>
      <c r="G10" s="5" t="s">
        <v>68</v>
      </c>
      <c r="H10" s="5" t="s">
        <v>84</v>
      </c>
    </row>
    <row r="11" spans="1:8" s="1" customFormat="1" ht="24.75" customHeight="1">
      <c r="A11" s="5" t="s">
        <v>31</v>
      </c>
      <c r="B11" s="5" t="s">
        <v>30</v>
      </c>
      <c r="C11" s="5" t="s">
        <v>80</v>
      </c>
      <c r="D11" s="5">
        <v>185</v>
      </c>
      <c r="E11" s="5">
        <v>189</v>
      </c>
      <c r="F11" s="5">
        <v>40000</v>
      </c>
      <c r="G11" s="5" t="s">
        <v>70</v>
      </c>
      <c r="H11" s="5" t="s">
        <v>85</v>
      </c>
    </row>
    <row r="12" spans="1:8" s="1" customFormat="1" ht="24.75" customHeight="1">
      <c r="A12" s="5" t="s">
        <v>29</v>
      </c>
      <c r="B12" s="5" t="s">
        <v>30</v>
      </c>
      <c r="C12" s="5" t="s">
        <v>80</v>
      </c>
      <c r="D12" s="5">
        <v>182.5</v>
      </c>
      <c r="E12" s="5">
        <v>186</v>
      </c>
      <c r="F12" s="5">
        <v>35000</v>
      </c>
      <c r="G12" s="5" t="s">
        <v>68</v>
      </c>
      <c r="H12" s="5" t="s">
        <v>86</v>
      </c>
    </row>
    <row r="13" spans="1:8" s="1" customFormat="1" ht="24.75" customHeight="1">
      <c r="A13" s="5" t="s">
        <v>28</v>
      </c>
      <c r="B13" s="5" t="s">
        <v>27</v>
      </c>
      <c r="C13" s="5" t="s">
        <v>71</v>
      </c>
      <c r="D13" s="5">
        <v>473</v>
      </c>
      <c r="E13" s="5">
        <v>482</v>
      </c>
      <c r="F13" s="5">
        <v>72000</v>
      </c>
      <c r="G13" s="5" t="s">
        <v>79</v>
      </c>
      <c r="H13" s="5" t="s">
        <v>83</v>
      </c>
    </row>
    <row r="14" spans="1:8" s="1" customFormat="1" ht="24.75" customHeight="1">
      <c r="A14" s="5" t="s">
        <v>26</v>
      </c>
      <c r="B14" s="5" t="s">
        <v>17</v>
      </c>
      <c r="C14" s="5" t="s">
        <v>80</v>
      </c>
      <c r="D14" s="5">
        <v>193</v>
      </c>
      <c r="E14" s="5">
        <v>205</v>
      </c>
      <c r="F14" s="5">
        <v>120000</v>
      </c>
      <c r="G14" s="5" t="s">
        <v>76</v>
      </c>
      <c r="H14" s="5" t="s">
        <v>87</v>
      </c>
    </row>
    <row r="15" spans="1:8" s="1" customFormat="1" ht="24.75" customHeight="1">
      <c r="A15" s="5" t="s">
        <v>25</v>
      </c>
      <c r="B15" s="5" t="s">
        <v>8</v>
      </c>
      <c r="C15" s="5" t="s">
        <v>71</v>
      </c>
      <c r="D15" s="5">
        <v>1885</v>
      </c>
      <c r="E15" s="5">
        <v>2025</v>
      </c>
      <c r="F15" s="5">
        <v>140000</v>
      </c>
      <c r="G15" s="5" t="s">
        <v>79</v>
      </c>
      <c r="H15" s="5" t="s">
        <v>88</v>
      </c>
    </row>
    <row r="16" spans="1:8" s="1" customFormat="1" ht="24.75" customHeight="1">
      <c r="A16" s="7"/>
      <c r="B16" s="7"/>
      <c r="C16" s="7"/>
      <c r="D16" s="7"/>
      <c r="E16" s="7"/>
      <c r="F16" s="7"/>
      <c r="G16" s="7"/>
      <c r="H16" s="7"/>
    </row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</sheetData>
  <sheetProtection/>
  <mergeCells count="6">
    <mergeCell ref="A6:H6"/>
    <mergeCell ref="A4:H4"/>
    <mergeCell ref="A5:H5"/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D2:W32"/>
  <sheetViews>
    <sheetView zoomScalePageLayoutView="0" workbookViewId="0" topLeftCell="B7">
      <selection activeCell="C2" sqref="C2"/>
    </sheetView>
  </sheetViews>
  <sheetFormatPr defaultColWidth="9.140625" defaultRowHeight="12.75"/>
  <cols>
    <col min="1" max="1" width="9.140625" style="49" customWidth="1"/>
    <col min="2" max="2" width="3.421875" style="49" customWidth="1"/>
    <col min="3" max="3" width="9.140625" style="49" customWidth="1"/>
    <col min="4" max="4" width="16.00390625" style="49" customWidth="1"/>
    <col min="5" max="5" width="9.140625" style="49" customWidth="1"/>
    <col min="6" max="6" width="9.57421875" style="49" bestFit="1" customWidth="1"/>
    <col min="7" max="13" width="9.140625" style="49" customWidth="1"/>
    <col min="14" max="14" width="9.57421875" style="49" bestFit="1" customWidth="1"/>
    <col min="15" max="23" width="9.140625" style="49" customWidth="1"/>
  </cols>
  <sheetData>
    <row r="2" spans="5:15" ht="12.75">
      <c r="E2" s="130" t="s">
        <v>19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5:15" ht="12.75"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5:15" ht="12.75"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6" spans="4:23" ht="12.75">
      <c r="D6" s="50" t="s">
        <v>18</v>
      </c>
      <c r="E6" s="50" t="s">
        <v>23</v>
      </c>
      <c r="F6" s="50" t="s">
        <v>24</v>
      </c>
      <c r="G6" s="50" t="s">
        <v>62</v>
      </c>
      <c r="H6" s="50" t="s">
        <v>63</v>
      </c>
      <c r="I6" s="50" t="s">
        <v>64</v>
      </c>
      <c r="J6" s="50" t="s">
        <v>65</v>
      </c>
      <c r="K6" s="50" t="s">
        <v>66</v>
      </c>
      <c r="L6" s="50" t="s">
        <v>242</v>
      </c>
      <c r="M6" s="50" t="s">
        <v>243</v>
      </c>
      <c r="N6" s="50" t="s">
        <v>244</v>
      </c>
      <c r="O6" s="50" t="s">
        <v>245</v>
      </c>
      <c r="P6" s="50" t="s">
        <v>329</v>
      </c>
      <c r="Q6" s="50" t="s">
        <v>330</v>
      </c>
      <c r="R6" s="50" t="s">
        <v>331</v>
      </c>
      <c r="S6" s="50" t="s">
        <v>347</v>
      </c>
      <c r="T6" s="55" t="s">
        <v>383</v>
      </c>
      <c r="U6" s="55" t="s">
        <v>384</v>
      </c>
      <c r="V6" s="55"/>
      <c r="W6" s="55"/>
    </row>
    <row r="7" spans="4:23" ht="12.75">
      <c r="D7" s="52" t="s">
        <v>20</v>
      </c>
      <c r="E7" s="52">
        <v>421400</v>
      </c>
      <c r="F7" s="53">
        <v>345400</v>
      </c>
      <c r="G7" s="52">
        <v>500700</v>
      </c>
      <c r="H7" s="52">
        <v>432000</v>
      </c>
      <c r="I7" s="52">
        <v>306075</v>
      </c>
      <c r="J7" s="52">
        <v>639750</v>
      </c>
      <c r="K7" s="52">
        <v>429000</v>
      </c>
      <c r="L7" s="52">
        <v>450500</v>
      </c>
      <c r="M7" s="52">
        <v>477750</v>
      </c>
      <c r="N7" s="54">
        <v>336300</v>
      </c>
      <c r="O7" s="52">
        <v>481300</v>
      </c>
      <c r="P7" s="52">
        <v>378250</v>
      </c>
      <c r="Q7" s="52">
        <v>470250</v>
      </c>
      <c r="R7" s="52">
        <v>387000</v>
      </c>
      <c r="S7" s="52">
        <v>400500</v>
      </c>
      <c r="T7" s="51">
        <v>390000</v>
      </c>
      <c r="U7" s="51">
        <v>330650</v>
      </c>
      <c r="V7" s="51"/>
      <c r="W7" s="51"/>
    </row>
    <row r="27" spans="5:15" ht="12.75">
      <c r="E27" s="130" t="s">
        <v>21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5:15" ht="12.75"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5:15" ht="12.75"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</row>
    <row r="31" spans="4:19" ht="12.75">
      <c r="D31" s="50" t="s">
        <v>18</v>
      </c>
      <c r="E31" s="50" t="s">
        <v>23</v>
      </c>
      <c r="F31" s="50" t="s">
        <v>24</v>
      </c>
      <c r="G31" s="50" t="s">
        <v>62</v>
      </c>
      <c r="H31" s="50" t="s">
        <v>63</v>
      </c>
      <c r="I31" s="50" t="s">
        <v>64</v>
      </c>
      <c r="J31" s="50" t="s">
        <v>65</v>
      </c>
      <c r="K31" s="50" t="s">
        <v>66</v>
      </c>
      <c r="L31" s="50" t="s">
        <v>242</v>
      </c>
      <c r="M31" s="50" t="s">
        <v>243</v>
      </c>
      <c r="N31" s="50" t="s">
        <v>244</v>
      </c>
      <c r="O31" s="50" t="s">
        <v>245</v>
      </c>
      <c r="P31" s="50" t="s">
        <v>329</v>
      </c>
      <c r="Q31" s="51" t="s">
        <v>330</v>
      </c>
      <c r="R31" s="50" t="s">
        <v>331</v>
      </c>
      <c r="S31" s="50" t="s">
        <v>347</v>
      </c>
    </row>
    <row r="32" spans="4:19" ht="12.75">
      <c r="D32" s="50" t="s">
        <v>22</v>
      </c>
      <c r="E32" s="50">
        <v>100</v>
      </c>
      <c r="F32" s="50">
        <v>86</v>
      </c>
      <c r="G32" s="50">
        <v>84</v>
      </c>
      <c r="H32" s="50">
        <v>80</v>
      </c>
      <c r="I32" s="50">
        <v>100</v>
      </c>
      <c r="J32" s="50">
        <v>92</v>
      </c>
      <c r="K32" s="50">
        <v>100</v>
      </c>
      <c r="L32" s="50">
        <v>84</v>
      </c>
      <c r="M32" s="50">
        <v>90</v>
      </c>
      <c r="N32" s="50">
        <v>86</v>
      </c>
      <c r="O32" s="50">
        <v>100</v>
      </c>
      <c r="P32" s="50">
        <v>89</v>
      </c>
      <c r="Q32" s="50">
        <v>100</v>
      </c>
      <c r="R32" s="50">
        <v>87.5</v>
      </c>
      <c r="S32" s="50">
        <v>100</v>
      </c>
    </row>
  </sheetData>
  <sheetProtection/>
  <mergeCells count="2">
    <mergeCell ref="E2:O4"/>
    <mergeCell ref="E27:O29"/>
  </mergeCells>
  <printOptions/>
  <pageMargins left="0.75" right="0.75" top="1" bottom="1" header="0.5" footer="0.5"/>
  <pageSetup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.28125" style="0" customWidth="1"/>
    <col min="2" max="2" width="20.57421875" style="0" customWidth="1"/>
    <col min="3" max="3" width="11.28125" style="0" customWidth="1"/>
    <col min="4" max="4" width="12.00390625" style="0" customWidth="1"/>
    <col min="5" max="5" width="9.8515625" style="0" customWidth="1"/>
    <col min="6" max="6" width="0" style="0" hidden="1" customWidth="1"/>
    <col min="7" max="7" width="12.28125" style="0" customWidth="1"/>
    <col min="8" max="8" width="10.7109375" style="0" customWidth="1"/>
    <col min="9" max="9" width="10.421875" style="0" customWidth="1"/>
    <col min="10" max="10" width="11.140625" style="0" customWidth="1"/>
    <col min="11" max="11" width="11.7109375" style="0" customWidth="1"/>
    <col min="12" max="12" width="11.28125" style="0" customWidth="1"/>
    <col min="13" max="13" width="11.00390625" style="0" customWidth="1"/>
    <col min="14" max="14" width="14.140625" style="0" customWidth="1"/>
    <col min="15" max="15" width="32.421875" style="0" customWidth="1"/>
  </cols>
  <sheetData>
    <row r="1" spans="1:17" ht="15">
      <c r="A1" s="9"/>
      <c r="B1" s="9"/>
      <c r="C1" s="41"/>
      <c r="D1" s="9"/>
      <c r="E1" s="9"/>
      <c r="F1" s="9"/>
      <c r="G1" s="9"/>
      <c r="H1" s="9"/>
      <c r="I1" s="9"/>
      <c r="J1" s="44"/>
      <c r="K1" s="44"/>
      <c r="L1" s="44"/>
      <c r="M1" s="36"/>
      <c r="N1" s="10"/>
      <c r="O1" s="11"/>
      <c r="P1" s="34"/>
      <c r="Q1" s="31"/>
    </row>
    <row r="2" spans="1:17" ht="15">
      <c r="A2" s="9"/>
      <c r="B2" s="9"/>
      <c r="C2" s="41"/>
      <c r="D2" s="9"/>
      <c r="E2" s="9"/>
      <c r="F2" s="9"/>
      <c r="G2" s="9"/>
      <c r="H2" s="9"/>
      <c r="I2" s="9"/>
      <c r="J2" s="44"/>
      <c r="K2" s="44"/>
      <c r="L2" s="44"/>
      <c r="M2" s="36"/>
      <c r="N2" s="10"/>
      <c r="O2" s="11"/>
      <c r="P2" s="34"/>
      <c r="Q2" s="31"/>
    </row>
    <row r="3" spans="1:17" ht="15">
      <c r="A3" s="9"/>
      <c r="B3" s="9"/>
      <c r="C3" s="41"/>
      <c r="D3" s="9"/>
      <c r="E3" s="9"/>
      <c r="F3" s="9"/>
      <c r="G3" s="9"/>
      <c r="H3" s="9"/>
      <c r="I3" s="9"/>
      <c r="J3" s="44"/>
      <c r="K3" s="44"/>
      <c r="L3" s="44"/>
      <c r="M3" s="36"/>
      <c r="N3" s="10"/>
      <c r="O3" s="11"/>
      <c r="P3" s="34"/>
      <c r="Q3" s="31"/>
    </row>
    <row r="4" spans="1:17" ht="15">
      <c r="A4" s="9"/>
      <c r="B4" s="9"/>
      <c r="C4" s="41"/>
      <c r="D4" s="9"/>
      <c r="E4" s="9"/>
      <c r="F4" s="9"/>
      <c r="G4" s="9"/>
      <c r="H4" s="9"/>
      <c r="I4" s="9"/>
      <c r="J4" s="44"/>
      <c r="K4" s="44"/>
      <c r="L4" s="44"/>
      <c r="M4" s="36"/>
      <c r="N4" s="10"/>
      <c r="O4" s="11"/>
      <c r="P4" s="34"/>
      <c r="Q4" s="31"/>
    </row>
    <row r="5" spans="1:17" ht="15">
      <c r="A5" s="12" t="s">
        <v>624</v>
      </c>
      <c r="B5" s="9"/>
      <c r="C5" s="41"/>
      <c r="D5" s="9"/>
      <c r="E5" s="9"/>
      <c r="F5" s="9"/>
      <c r="G5" s="9"/>
      <c r="H5" s="9"/>
      <c r="I5" s="9"/>
      <c r="J5" s="45"/>
      <c r="K5" s="45"/>
      <c r="L5" s="45"/>
      <c r="M5" s="37" t="s">
        <v>246</v>
      </c>
      <c r="N5" s="14">
        <f>SUM($N$7:$N$495)</f>
        <v>234800</v>
      </c>
      <c r="O5" s="11"/>
      <c r="P5" s="34"/>
      <c r="Q5" s="31"/>
    </row>
    <row r="6" spans="1:17" ht="25.5">
      <c r="A6" s="15" t="s">
        <v>247</v>
      </c>
      <c r="B6" s="15" t="s">
        <v>248</v>
      </c>
      <c r="C6" s="15" t="s">
        <v>249</v>
      </c>
      <c r="D6" s="15" t="s">
        <v>250</v>
      </c>
      <c r="E6" s="15" t="s">
        <v>251</v>
      </c>
      <c r="F6" s="15" t="s">
        <v>252</v>
      </c>
      <c r="G6" s="15" t="s">
        <v>253</v>
      </c>
      <c r="H6" s="15" t="s">
        <v>254</v>
      </c>
      <c r="I6" s="15" t="s">
        <v>255</v>
      </c>
      <c r="J6" s="46" t="s">
        <v>256</v>
      </c>
      <c r="K6" s="46" t="s">
        <v>257</v>
      </c>
      <c r="L6" s="46" t="s">
        <v>258</v>
      </c>
      <c r="M6" s="38" t="s">
        <v>259</v>
      </c>
      <c r="N6" s="16" t="s">
        <v>260</v>
      </c>
      <c r="O6" s="15" t="s">
        <v>261</v>
      </c>
      <c r="P6" s="34"/>
      <c r="Q6" s="31"/>
    </row>
    <row r="7" spans="1:17" s="21" customFormat="1" ht="26.25" customHeight="1">
      <c r="A7" s="18"/>
      <c r="B7" s="18"/>
      <c r="C7" s="42"/>
      <c r="D7" s="20"/>
      <c r="E7" s="20"/>
      <c r="F7" s="20"/>
      <c r="G7" s="20"/>
      <c r="H7" s="20"/>
      <c r="I7" s="20"/>
      <c r="J7" s="47"/>
      <c r="K7" s="47"/>
      <c r="L7" s="47"/>
      <c r="M7" s="39"/>
      <c r="N7" s="20"/>
      <c r="O7" s="18"/>
      <c r="P7" s="58"/>
      <c r="Q7" s="32"/>
    </row>
    <row r="8" spans="1:15" s="32" customFormat="1" ht="26.25" customHeight="1">
      <c r="A8" s="18" t="s">
        <v>481</v>
      </c>
      <c r="B8" s="18" t="s">
        <v>8</v>
      </c>
      <c r="C8" s="42">
        <v>750</v>
      </c>
      <c r="D8" s="20" t="s">
        <v>264</v>
      </c>
      <c r="E8" s="20">
        <v>3630</v>
      </c>
      <c r="F8" s="20"/>
      <c r="G8" s="20">
        <v>3674</v>
      </c>
      <c r="H8" s="20">
        <v>3674</v>
      </c>
      <c r="I8" s="20">
        <v>3674</v>
      </c>
      <c r="J8" s="47">
        <f aca="true" t="shared" si="0" ref="J8:J14">(IF($D8="SHORT",$E8-$G8,IF($D8="LONG",$G8-$E8)))*$C8/3</f>
        <v>11000</v>
      </c>
      <c r="K8" s="47">
        <f aca="true" t="shared" si="1" ref="K8:K14">(IF($D8="SHORT",$E8-$H8,IF($D8="LONG",$H8-$E8)))*$C8/3</f>
        <v>11000</v>
      </c>
      <c r="L8" s="47">
        <f aca="true" t="shared" si="2" ref="L8:L14">(IF($D8="SHORT",$E8-$I8,IF($D8="LONG",$I8-$E8)))*$C8/3</f>
        <v>11000</v>
      </c>
      <c r="M8" s="56">
        <f aca="true" t="shared" si="3" ref="M8:M14">(K8+J8+L8)/C8</f>
        <v>44</v>
      </c>
      <c r="N8" s="57">
        <f aca="true" t="shared" si="4" ref="N8:N14">C8*M8</f>
        <v>33000</v>
      </c>
      <c r="O8" s="18" t="s">
        <v>482</v>
      </c>
    </row>
    <row r="9" spans="1:15" s="32" customFormat="1" ht="26.25" customHeight="1">
      <c r="A9" s="18" t="s">
        <v>483</v>
      </c>
      <c r="B9" s="18" t="s">
        <v>455</v>
      </c>
      <c r="C9" s="42">
        <v>8000</v>
      </c>
      <c r="D9" s="20" t="s">
        <v>264</v>
      </c>
      <c r="E9" s="20">
        <v>84.4</v>
      </c>
      <c r="F9" s="20"/>
      <c r="G9" s="20">
        <v>86.6</v>
      </c>
      <c r="H9" s="20">
        <v>86.6</v>
      </c>
      <c r="I9" s="20">
        <v>86.6</v>
      </c>
      <c r="J9" s="47">
        <f t="shared" si="0"/>
        <v>5866.666666666636</v>
      </c>
      <c r="K9" s="47">
        <f t="shared" si="1"/>
        <v>5866.666666666636</v>
      </c>
      <c r="L9" s="47">
        <f t="shared" si="2"/>
        <v>5866.666666666636</v>
      </c>
      <c r="M9" s="56">
        <f t="shared" si="3"/>
        <v>2.1999999999999886</v>
      </c>
      <c r="N9" s="57">
        <f t="shared" si="4"/>
        <v>17599.99999999991</v>
      </c>
      <c r="O9" s="18" t="s">
        <v>482</v>
      </c>
    </row>
    <row r="10" spans="1:15" s="32" customFormat="1" ht="26.25" customHeight="1">
      <c r="A10" s="18" t="s">
        <v>479</v>
      </c>
      <c r="B10" s="18" t="s">
        <v>32</v>
      </c>
      <c r="C10" s="42">
        <v>18000</v>
      </c>
      <c r="D10" s="20" t="s">
        <v>264</v>
      </c>
      <c r="E10" s="20">
        <v>70.5</v>
      </c>
      <c r="F10" s="20"/>
      <c r="G10" s="20">
        <v>69.15</v>
      </c>
      <c r="H10" s="20">
        <v>69.15</v>
      </c>
      <c r="I10" s="20">
        <v>69.15</v>
      </c>
      <c r="J10" s="47">
        <f t="shared" si="0"/>
        <v>-8099.999999999966</v>
      </c>
      <c r="K10" s="47">
        <f t="shared" si="1"/>
        <v>-8099.999999999966</v>
      </c>
      <c r="L10" s="47">
        <f t="shared" si="2"/>
        <v>-8099.999999999966</v>
      </c>
      <c r="M10" s="56">
        <f t="shared" si="3"/>
        <v>-1.3499999999999943</v>
      </c>
      <c r="N10" s="57">
        <f t="shared" si="4"/>
        <v>-24299.999999999898</v>
      </c>
      <c r="O10" s="18" t="s">
        <v>480</v>
      </c>
    </row>
    <row r="11" spans="1:15" s="32" customFormat="1" ht="26.25" customHeight="1">
      <c r="A11" s="18" t="s">
        <v>476</v>
      </c>
      <c r="B11" s="18" t="s">
        <v>477</v>
      </c>
      <c r="C11" s="42">
        <v>5100</v>
      </c>
      <c r="D11" s="20" t="s">
        <v>264</v>
      </c>
      <c r="E11" s="20">
        <v>265</v>
      </c>
      <c r="F11" s="20"/>
      <c r="G11" s="20">
        <v>274</v>
      </c>
      <c r="H11" s="20">
        <v>274</v>
      </c>
      <c r="I11" s="20">
        <v>274</v>
      </c>
      <c r="J11" s="47">
        <f t="shared" si="0"/>
        <v>15300</v>
      </c>
      <c r="K11" s="47">
        <f t="shared" si="1"/>
        <v>15300</v>
      </c>
      <c r="L11" s="47">
        <f t="shared" si="2"/>
        <v>15300</v>
      </c>
      <c r="M11" s="56">
        <f t="shared" si="3"/>
        <v>9</v>
      </c>
      <c r="N11" s="57">
        <f t="shared" si="4"/>
        <v>45900</v>
      </c>
      <c r="O11" s="18" t="s">
        <v>478</v>
      </c>
    </row>
    <row r="12" spans="1:15" s="32" customFormat="1" ht="26.25" customHeight="1">
      <c r="A12" s="18" t="s">
        <v>473</v>
      </c>
      <c r="B12" s="18" t="s">
        <v>211</v>
      </c>
      <c r="C12" s="42">
        <v>2800</v>
      </c>
      <c r="D12" s="20" t="s">
        <v>264</v>
      </c>
      <c r="E12" s="20">
        <v>682</v>
      </c>
      <c r="F12" s="20"/>
      <c r="G12" s="20">
        <v>694</v>
      </c>
      <c r="H12" s="20">
        <v>694</v>
      </c>
      <c r="I12" s="20">
        <v>694</v>
      </c>
      <c r="J12" s="47">
        <f t="shared" si="0"/>
        <v>11200</v>
      </c>
      <c r="K12" s="47">
        <f t="shared" si="1"/>
        <v>11200</v>
      </c>
      <c r="L12" s="47">
        <f t="shared" si="2"/>
        <v>11200</v>
      </c>
      <c r="M12" s="56">
        <f t="shared" si="3"/>
        <v>12</v>
      </c>
      <c r="N12" s="57">
        <f t="shared" si="4"/>
        <v>33600</v>
      </c>
      <c r="O12" s="18" t="s">
        <v>475</v>
      </c>
    </row>
    <row r="13" spans="1:15" s="32" customFormat="1" ht="26.25" customHeight="1">
      <c r="A13" s="18" t="s">
        <v>473</v>
      </c>
      <c r="B13" s="18" t="s">
        <v>455</v>
      </c>
      <c r="C13" s="42">
        <v>12000</v>
      </c>
      <c r="D13" s="20" t="s">
        <v>264</v>
      </c>
      <c r="E13" s="20">
        <v>78</v>
      </c>
      <c r="F13" s="20"/>
      <c r="G13" s="20">
        <v>81</v>
      </c>
      <c r="H13" s="20">
        <v>81</v>
      </c>
      <c r="I13" s="20">
        <v>81</v>
      </c>
      <c r="J13" s="47">
        <f t="shared" si="0"/>
        <v>12000</v>
      </c>
      <c r="K13" s="47">
        <f t="shared" si="1"/>
        <v>12000</v>
      </c>
      <c r="L13" s="47">
        <f t="shared" si="2"/>
        <v>12000</v>
      </c>
      <c r="M13" s="56">
        <f t="shared" si="3"/>
        <v>3</v>
      </c>
      <c r="N13" s="57">
        <f t="shared" si="4"/>
        <v>36000</v>
      </c>
      <c r="O13" s="18" t="s">
        <v>474</v>
      </c>
    </row>
    <row r="14" spans="1:15" s="32" customFormat="1" ht="26.25" customHeight="1">
      <c r="A14" s="18" t="s">
        <v>471</v>
      </c>
      <c r="B14" s="18" t="s">
        <v>16</v>
      </c>
      <c r="C14" s="42">
        <v>6200</v>
      </c>
      <c r="D14" s="20" t="s">
        <v>264</v>
      </c>
      <c r="E14" s="20">
        <v>134</v>
      </c>
      <c r="F14" s="20"/>
      <c r="G14" s="20">
        <v>149</v>
      </c>
      <c r="H14" s="20">
        <v>149</v>
      </c>
      <c r="I14" s="20">
        <v>149</v>
      </c>
      <c r="J14" s="47">
        <f t="shared" si="0"/>
        <v>31000</v>
      </c>
      <c r="K14" s="47">
        <f t="shared" si="1"/>
        <v>31000</v>
      </c>
      <c r="L14" s="47">
        <f t="shared" si="2"/>
        <v>31000</v>
      </c>
      <c r="M14" s="56">
        <f t="shared" si="3"/>
        <v>15</v>
      </c>
      <c r="N14" s="57">
        <f t="shared" si="4"/>
        <v>93000</v>
      </c>
      <c r="O14" s="18" t="s">
        <v>472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.7109375" style="0" customWidth="1"/>
    <col min="2" max="2" width="21.421875" style="0" customWidth="1"/>
    <col min="3" max="3" width="9.57421875" style="0" customWidth="1"/>
    <col min="4" max="4" width="12.57421875" style="0" customWidth="1"/>
    <col min="5" max="5" width="14.140625" style="0" customWidth="1"/>
    <col min="6" max="6" width="9.28125" style="0" hidden="1" customWidth="1"/>
    <col min="9" max="9" width="9.28125" style="0" customWidth="1"/>
    <col min="10" max="10" width="10.28125" style="0" customWidth="1"/>
    <col min="11" max="11" width="10.57421875" style="0" customWidth="1"/>
    <col min="12" max="12" width="10.28125" style="0" customWidth="1"/>
    <col min="13" max="13" width="13.8515625" style="0" customWidth="1"/>
    <col min="14" max="14" width="11.57421875" style="0" customWidth="1"/>
    <col min="15" max="15" width="29.7109375" style="0" customWidth="1"/>
  </cols>
  <sheetData>
    <row r="1" spans="1:17" ht="15">
      <c r="A1" s="9"/>
      <c r="B1" s="9"/>
      <c r="C1" s="41"/>
      <c r="D1" s="9"/>
      <c r="E1" s="9"/>
      <c r="F1" s="9"/>
      <c r="G1" s="9"/>
      <c r="H1" s="9"/>
      <c r="I1" s="9"/>
      <c r="J1" s="44"/>
      <c r="K1" s="44"/>
      <c r="L1" s="44"/>
      <c r="M1" s="36"/>
      <c r="N1" s="10"/>
      <c r="O1" s="11"/>
      <c r="P1" s="34"/>
      <c r="Q1" s="31"/>
    </row>
    <row r="2" spans="1:17" ht="15">
      <c r="A2" s="9"/>
      <c r="B2" s="9"/>
      <c r="C2" s="41"/>
      <c r="D2" s="9"/>
      <c r="E2" s="9"/>
      <c r="F2" s="9"/>
      <c r="G2" s="9"/>
      <c r="H2" s="9"/>
      <c r="I2" s="9"/>
      <c r="J2" s="44"/>
      <c r="K2" s="44"/>
      <c r="L2" s="44"/>
      <c r="M2" s="36"/>
      <c r="N2" s="10"/>
      <c r="O2" s="11"/>
      <c r="P2" s="34"/>
      <c r="Q2" s="31"/>
    </row>
    <row r="3" spans="1:17" ht="15">
      <c r="A3" s="9"/>
      <c r="B3" s="9"/>
      <c r="C3" s="41"/>
      <c r="D3" s="9"/>
      <c r="E3" s="9"/>
      <c r="F3" s="9"/>
      <c r="G3" s="9"/>
      <c r="H3" s="9"/>
      <c r="I3" s="9"/>
      <c r="J3" s="44"/>
      <c r="K3" s="44"/>
      <c r="L3" s="44"/>
      <c r="M3" s="36"/>
      <c r="N3" s="10"/>
      <c r="O3" s="11"/>
      <c r="P3" s="34"/>
      <c r="Q3" s="31"/>
    </row>
    <row r="4" spans="1:17" ht="15">
      <c r="A4" s="9"/>
      <c r="B4" s="9"/>
      <c r="C4" s="41"/>
      <c r="D4" s="9"/>
      <c r="E4" s="9"/>
      <c r="F4" s="9"/>
      <c r="G4" s="9"/>
      <c r="H4" s="9"/>
      <c r="I4" s="9"/>
      <c r="J4" s="44"/>
      <c r="K4" s="44"/>
      <c r="L4" s="44"/>
      <c r="M4" s="36"/>
      <c r="N4" s="10"/>
      <c r="O4" s="11"/>
      <c r="P4" s="34"/>
      <c r="Q4" s="31"/>
    </row>
    <row r="5" spans="1:17" ht="15">
      <c r="A5" s="12" t="s">
        <v>624</v>
      </c>
      <c r="B5" s="9"/>
      <c r="C5" s="41"/>
      <c r="D5" s="9"/>
      <c r="E5" s="9"/>
      <c r="F5" s="9"/>
      <c r="G5" s="9"/>
      <c r="H5" s="9"/>
      <c r="I5" s="9"/>
      <c r="J5" s="45"/>
      <c r="K5" s="45"/>
      <c r="L5" s="45"/>
      <c r="M5" s="37" t="s">
        <v>246</v>
      </c>
      <c r="N5" s="14">
        <f>SUM($N$7:$N$489)</f>
        <v>516800</v>
      </c>
      <c r="O5" s="11"/>
      <c r="P5" s="34"/>
      <c r="Q5" s="31"/>
    </row>
    <row r="6" spans="1:17" ht="12.75">
      <c r="A6" s="15" t="s">
        <v>247</v>
      </c>
      <c r="B6" s="15" t="s">
        <v>248</v>
      </c>
      <c r="C6" s="15" t="s">
        <v>249</v>
      </c>
      <c r="D6" s="15" t="s">
        <v>250</v>
      </c>
      <c r="E6" s="15" t="s">
        <v>251</v>
      </c>
      <c r="F6" s="15" t="s">
        <v>252</v>
      </c>
      <c r="G6" s="15" t="s">
        <v>253</v>
      </c>
      <c r="H6" s="15" t="s">
        <v>254</v>
      </c>
      <c r="I6" s="15" t="s">
        <v>255</v>
      </c>
      <c r="J6" s="46" t="s">
        <v>256</v>
      </c>
      <c r="K6" s="46" t="s">
        <v>257</v>
      </c>
      <c r="L6" s="46" t="s">
        <v>258</v>
      </c>
      <c r="M6" s="38" t="s">
        <v>259</v>
      </c>
      <c r="N6" s="16" t="s">
        <v>260</v>
      </c>
      <c r="O6" s="15" t="s">
        <v>261</v>
      </c>
      <c r="P6" s="34"/>
      <c r="Q6" s="31"/>
    </row>
    <row r="7" spans="1:17" s="21" customFormat="1" ht="26.25" customHeight="1">
      <c r="A7" s="18"/>
      <c r="B7" s="18"/>
      <c r="C7" s="42"/>
      <c r="D7" s="20"/>
      <c r="E7" s="20"/>
      <c r="F7" s="20"/>
      <c r="G7" s="20"/>
      <c r="H7" s="20"/>
      <c r="I7" s="20"/>
      <c r="J7" s="47"/>
      <c r="K7" s="47"/>
      <c r="L7" s="47"/>
      <c r="M7" s="39"/>
      <c r="N7" s="20"/>
      <c r="O7" s="18"/>
      <c r="P7" s="58"/>
      <c r="Q7" s="32"/>
    </row>
    <row r="8" spans="1:15" s="32" customFormat="1" ht="26.25" customHeight="1">
      <c r="A8" s="18" t="s">
        <v>465</v>
      </c>
      <c r="B8" s="18" t="s">
        <v>10</v>
      </c>
      <c r="C8" s="42">
        <v>2000</v>
      </c>
      <c r="D8" s="20" t="s">
        <v>264</v>
      </c>
      <c r="E8" s="20">
        <v>2217</v>
      </c>
      <c r="F8" s="20"/>
      <c r="G8" s="20">
        <v>2333</v>
      </c>
      <c r="H8" s="20">
        <v>2333</v>
      </c>
      <c r="I8" s="20">
        <v>2333</v>
      </c>
      <c r="J8" s="47">
        <f>(IF($D8="SHORT",$E8-$G8,IF($D8="LONG",$G8-$E8)))*$C8/3</f>
        <v>77333.33333333333</v>
      </c>
      <c r="K8" s="47">
        <f>(IF($D8="SHORT",$E8-$H8,IF($D8="LONG",$H8-$E8)))*$C8/3</f>
        <v>77333.33333333333</v>
      </c>
      <c r="L8" s="47">
        <f>(IF($D8="SHORT",$E8-$I8,IF($D8="LONG",$I8-$E8)))*$C8/3</f>
        <v>77333.33333333333</v>
      </c>
      <c r="M8" s="56">
        <f>(K8+J8+L8)/C8</f>
        <v>116</v>
      </c>
      <c r="N8" s="57">
        <f>C8*M8</f>
        <v>232000</v>
      </c>
      <c r="O8" s="18" t="s">
        <v>466</v>
      </c>
    </row>
    <row r="9" spans="1:15" s="32" customFormat="1" ht="26.25" customHeight="1">
      <c r="A9" s="18" t="s">
        <v>469</v>
      </c>
      <c r="B9" s="18" t="s">
        <v>123</v>
      </c>
      <c r="C9" s="42">
        <v>6000</v>
      </c>
      <c r="D9" s="20" t="s">
        <v>264</v>
      </c>
      <c r="E9" s="20">
        <v>208</v>
      </c>
      <c r="F9" s="20"/>
      <c r="G9" s="20">
        <v>219</v>
      </c>
      <c r="H9" s="20">
        <v>219</v>
      </c>
      <c r="I9" s="20">
        <v>219</v>
      </c>
      <c r="J9" s="47">
        <f>(IF($D9="SHORT",$E9-$G9,IF($D9="LONG",$G9-$E9)))*$C9/3</f>
        <v>22000</v>
      </c>
      <c r="K9" s="47">
        <f>(IF($D9="SHORT",$E9-$H9,IF($D9="LONG",$H9-$E9)))*$C9/3</f>
        <v>22000</v>
      </c>
      <c r="L9" s="47">
        <f>(IF($D9="SHORT",$E9-$I9,IF($D9="LONG",$I9-$E9)))*$C9/3</f>
        <v>22000</v>
      </c>
      <c r="M9" s="56">
        <f>(K9+J9+L9)/C9</f>
        <v>11</v>
      </c>
      <c r="N9" s="57">
        <f>C9*M9</f>
        <v>66000</v>
      </c>
      <c r="O9" s="18" t="s">
        <v>470</v>
      </c>
    </row>
    <row r="10" spans="1:15" s="32" customFormat="1" ht="26.25" customHeight="1">
      <c r="A10" s="18" t="s">
        <v>467</v>
      </c>
      <c r="B10" s="18" t="s">
        <v>165</v>
      </c>
      <c r="C10" s="42">
        <v>3000</v>
      </c>
      <c r="D10" s="20" t="s">
        <v>264</v>
      </c>
      <c r="E10" s="20">
        <v>768</v>
      </c>
      <c r="F10" s="20"/>
      <c r="G10" s="20">
        <v>790</v>
      </c>
      <c r="H10" s="20">
        <v>790</v>
      </c>
      <c r="I10" s="20">
        <v>790</v>
      </c>
      <c r="J10" s="47">
        <f>(IF($D10="SHORT",$E10-$G10,IF($D10="LONG",$G10-$E10)))*$C10/3</f>
        <v>22000</v>
      </c>
      <c r="K10" s="47">
        <f>(IF($D10="SHORT",$E10-$H10,IF($D10="LONG",$H10-$E10)))*$C10/3</f>
        <v>22000</v>
      </c>
      <c r="L10" s="47">
        <f>(IF($D10="SHORT",$E10-$I10,IF($D10="LONG",$I10-$E10)))*$C10/3</f>
        <v>22000</v>
      </c>
      <c r="M10" s="56">
        <f>(K10+J10+L10)/C10</f>
        <v>22</v>
      </c>
      <c r="N10" s="57">
        <f>C10*M10</f>
        <v>66000</v>
      </c>
      <c r="O10" s="18" t="s">
        <v>468</v>
      </c>
    </row>
    <row r="11" spans="1:15" s="32" customFormat="1" ht="26.25" customHeight="1">
      <c r="A11" s="18" t="s">
        <v>463</v>
      </c>
      <c r="B11" s="18" t="s">
        <v>299</v>
      </c>
      <c r="C11" s="42">
        <v>4000</v>
      </c>
      <c r="D11" s="20" t="s">
        <v>262</v>
      </c>
      <c r="E11" s="20">
        <v>404</v>
      </c>
      <c r="F11" s="20"/>
      <c r="G11" s="20">
        <v>391</v>
      </c>
      <c r="H11" s="20">
        <v>391</v>
      </c>
      <c r="I11" s="20">
        <v>391</v>
      </c>
      <c r="J11" s="47">
        <f>(IF($D11="SHORT",$E11-$G11,IF($D11="LONG",$G11-$E11)))*$C11/3</f>
        <v>17333.333333333332</v>
      </c>
      <c r="K11" s="47">
        <f>(IF($D11="SHORT",$E11-$H11,IF($D11="LONG",$H11-$E11)))*$C11/3</f>
        <v>17333.333333333332</v>
      </c>
      <c r="L11" s="47">
        <f>(IF($D11="SHORT",$E11-$I11,IF($D11="LONG",$I11-$E11)))*$C11/3</f>
        <v>17333.333333333332</v>
      </c>
      <c r="M11" s="56">
        <f>(K11+J11+L11)/C11</f>
        <v>13</v>
      </c>
      <c r="N11" s="57">
        <f>C11*M11</f>
        <v>52000</v>
      </c>
      <c r="O11" s="18" t="s">
        <v>464</v>
      </c>
    </row>
    <row r="12" spans="1:15" s="32" customFormat="1" ht="26.25" customHeight="1">
      <c r="A12" s="18" t="s">
        <v>461</v>
      </c>
      <c r="B12" s="18" t="s">
        <v>211</v>
      </c>
      <c r="C12" s="42">
        <v>4200</v>
      </c>
      <c r="D12" s="20" t="s">
        <v>262</v>
      </c>
      <c r="E12" s="20">
        <v>754</v>
      </c>
      <c r="F12" s="20"/>
      <c r="G12" s="20">
        <v>730</v>
      </c>
      <c r="H12" s="20">
        <v>730</v>
      </c>
      <c r="I12" s="20">
        <v>730</v>
      </c>
      <c r="J12" s="47">
        <f>(IF($D12="SHORT",$E12-$G12,IF($D12="LONG",$G12-$E12)))*$C12/3</f>
        <v>33600</v>
      </c>
      <c r="K12" s="47">
        <f>(IF($D12="SHORT",$E12-$H12,IF($D12="LONG",$H12-$E12)))*$C12/3</f>
        <v>33600</v>
      </c>
      <c r="L12" s="47">
        <f>(IF($D12="SHORT",$E12-$I12,IF($D12="LONG",$I12-$E12)))*$C12/3</f>
        <v>33600</v>
      </c>
      <c r="M12" s="56">
        <f>(K12+J12+L12)/C12</f>
        <v>24</v>
      </c>
      <c r="N12" s="57">
        <f>C12*M12</f>
        <v>100800</v>
      </c>
      <c r="O12" s="18" t="s">
        <v>462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.28125" style="0" customWidth="1"/>
    <col min="2" max="2" width="18.140625" style="0" customWidth="1"/>
    <col min="3" max="3" width="9.8515625" style="0" customWidth="1"/>
    <col min="4" max="4" width="13.7109375" style="0" customWidth="1"/>
    <col min="5" max="5" width="13.28125" style="0" customWidth="1"/>
    <col min="6" max="6" width="9.7109375" style="0" hidden="1" customWidth="1"/>
    <col min="7" max="9" width="10.140625" style="0" customWidth="1"/>
    <col min="10" max="10" width="11.57421875" style="0" customWidth="1"/>
    <col min="11" max="11" width="12.140625" style="0" customWidth="1"/>
    <col min="12" max="12" width="11.7109375" style="0" customWidth="1"/>
    <col min="13" max="13" width="9.8515625" style="0" customWidth="1"/>
    <col min="14" max="14" width="14.00390625" style="0" customWidth="1"/>
    <col min="15" max="15" width="32.28125" style="0" customWidth="1"/>
  </cols>
  <sheetData>
    <row r="1" spans="1:17" ht="15">
      <c r="A1" s="9"/>
      <c r="B1" s="9"/>
      <c r="C1" s="41"/>
      <c r="D1" s="9"/>
      <c r="E1" s="9"/>
      <c r="F1" s="9"/>
      <c r="G1" s="9"/>
      <c r="H1" s="9"/>
      <c r="I1" s="9"/>
      <c r="J1" s="44"/>
      <c r="K1" s="44"/>
      <c r="L1" s="44"/>
      <c r="M1" s="36"/>
      <c r="N1" s="10"/>
      <c r="O1" s="11"/>
      <c r="P1" s="34"/>
      <c r="Q1" s="31"/>
    </row>
    <row r="2" spans="1:17" ht="15">
      <c r="A2" s="9"/>
      <c r="B2" s="9"/>
      <c r="C2" s="41"/>
      <c r="D2" s="9"/>
      <c r="E2" s="9"/>
      <c r="F2" s="9"/>
      <c r="G2" s="9"/>
      <c r="H2" s="9"/>
      <c r="I2" s="9"/>
      <c r="J2" s="44"/>
      <c r="K2" s="44"/>
      <c r="L2" s="44"/>
      <c r="M2" s="36"/>
      <c r="N2" s="10"/>
      <c r="O2" s="11"/>
      <c r="P2" s="34"/>
      <c r="Q2" s="31"/>
    </row>
    <row r="3" spans="1:17" ht="15">
      <c r="A3" s="9"/>
      <c r="B3" s="9"/>
      <c r="C3" s="41"/>
      <c r="D3" s="9"/>
      <c r="E3" s="9"/>
      <c r="F3" s="9"/>
      <c r="G3" s="9"/>
      <c r="H3" s="9"/>
      <c r="I3" s="9"/>
      <c r="J3" s="44"/>
      <c r="K3" s="44"/>
      <c r="L3" s="44"/>
      <c r="M3" s="36"/>
      <c r="N3" s="10"/>
      <c r="O3" s="11"/>
      <c r="P3" s="34"/>
      <c r="Q3" s="31"/>
    </row>
    <row r="4" spans="1:17" ht="15">
      <c r="A4" s="9"/>
      <c r="B4" s="9"/>
      <c r="C4" s="41"/>
      <c r="D4" s="9"/>
      <c r="E4" s="9"/>
      <c r="F4" s="9"/>
      <c r="G4" s="9"/>
      <c r="H4" s="9"/>
      <c r="I4" s="9"/>
      <c r="J4" s="44"/>
      <c r="K4" s="44"/>
      <c r="L4" s="44"/>
      <c r="M4" s="36"/>
      <c r="N4" s="10"/>
      <c r="O4" s="11"/>
      <c r="P4" s="34"/>
      <c r="Q4" s="31"/>
    </row>
    <row r="5" spans="1:17" ht="15">
      <c r="A5" s="12" t="s">
        <v>624</v>
      </c>
      <c r="B5" s="9"/>
      <c r="C5" s="41"/>
      <c r="D5" s="9"/>
      <c r="E5" s="9"/>
      <c r="F5" s="9"/>
      <c r="G5" s="9"/>
      <c r="H5" s="9"/>
      <c r="I5" s="9"/>
      <c r="J5" s="45"/>
      <c r="K5" s="45"/>
      <c r="L5" s="45"/>
      <c r="M5" s="37" t="s">
        <v>246</v>
      </c>
      <c r="N5" s="14">
        <f>SUM($N$7:$N$486)</f>
        <v>459733.3333333334</v>
      </c>
      <c r="O5" s="11"/>
      <c r="P5" s="34"/>
      <c r="Q5" s="31"/>
    </row>
    <row r="6" spans="1:17" ht="25.5">
      <c r="A6" s="15" t="s">
        <v>247</v>
      </c>
      <c r="B6" s="15" t="s">
        <v>248</v>
      </c>
      <c r="C6" s="15" t="s">
        <v>249</v>
      </c>
      <c r="D6" s="15" t="s">
        <v>250</v>
      </c>
      <c r="E6" s="15" t="s">
        <v>251</v>
      </c>
      <c r="F6" s="15" t="s">
        <v>252</v>
      </c>
      <c r="G6" s="15" t="s">
        <v>253</v>
      </c>
      <c r="H6" s="15" t="s">
        <v>254</v>
      </c>
      <c r="I6" s="15" t="s">
        <v>255</v>
      </c>
      <c r="J6" s="46" t="s">
        <v>256</v>
      </c>
      <c r="K6" s="46" t="s">
        <v>257</v>
      </c>
      <c r="L6" s="46" t="s">
        <v>258</v>
      </c>
      <c r="M6" s="38" t="s">
        <v>259</v>
      </c>
      <c r="N6" s="16" t="s">
        <v>260</v>
      </c>
      <c r="O6" s="15" t="s">
        <v>261</v>
      </c>
      <c r="P6" s="34"/>
      <c r="Q6" s="31"/>
    </row>
    <row r="7" spans="1:17" s="21" customFormat="1" ht="26.25" customHeight="1">
      <c r="A7" s="18"/>
      <c r="B7" s="18"/>
      <c r="C7" s="42"/>
      <c r="D7" s="20"/>
      <c r="E7" s="20"/>
      <c r="F7" s="20"/>
      <c r="G7" s="20"/>
      <c r="H7" s="20"/>
      <c r="I7" s="20"/>
      <c r="J7" s="47"/>
      <c r="K7" s="47"/>
      <c r="L7" s="47"/>
      <c r="M7" s="39"/>
      <c r="N7" s="20"/>
      <c r="O7" s="30"/>
      <c r="P7" s="35"/>
      <c r="Q7" s="32"/>
    </row>
    <row r="8" spans="1:15" s="32" customFormat="1" ht="26.25" customHeight="1">
      <c r="A8" s="18" t="s">
        <v>459</v>
      </c>
      <c r="B8" s="18" t="s">
        <v>127</v>
      </c>
      <c r="C8" s="42">
        <v>2800</v>
      </c>
      <c r="D8" s="20" t="s">
        <v>264</v>
      </c>
      <c r="E8" s="20">
        <v>673</v>
      </c>
      <c r="F8" s="20"/>
      <c r="G8" s="20">
        <v>726</v>
      </c>
      <c r="H8" s="20">
        <v>726</v>
      </c>
      <c r="I8" s="20">
        <v>726</v>
      </c>
      <c r="J8" s="47">
        <f>(IF($D8="SHORT",$E8-$G8,IF($D8="LONG",$G8-$E8)))*$C8/3</f>
        <v>49466.666666666664</v>
      </c>
      <c r="K8" s="47">
        <f>(IF($D8="SHORT",$E8-$H8,IF($D8="LONG",$H8-$E8)))*$C8/3</f>
        <v>49466.666666666664</v>
      </c>
      <c r="L8" s="47">
        <f>(IF($D8="SHORT",$E8-$I8,IF($D8="LONG",$I8-$E8)))*$C8/3</f>
        <v>49466.666666666664</v>
      </c>
      <c r="M8" s="56">
        <f>(K8+J8+L8)/C8</f>
        <v>53</v>
      </c>
      <c r="N8" s="57">
        <f>C8*M8</f>
        <v>148400</v>
      </c>
      <c r="O8" s="30" t="s">
        <v>460</v>
      </c>
    </row>
    <row r="9" spans="1:15" s="32" customFormat="1" ht="26.25" customHeight="1">
      <c r="A9" s="18" t="s">
        <v>457</v>
      </c>
      <c r="B9" s="18" t="s">
        <v>211</v>
      </c>
      <c r="C9" s="42">
        <v>4200</v>
      </c>
      <c r="D9" s="20" t="s">
        <v>264</v>
      </c>
      <c r="E9" s="20">
        <v>815</v>
      </c>
      <c r="F9" s="20"/>
      <c r="G9" s="20">
        <v>835</v>
      </c>
      <c r="H9" s="20">
        <v>835</v>
      </c>
      <c r="I9" s="20">
        <v>835</v>
      </c>
      <c r="J9" s="47">
        <f>(IF($D9="SHORT",$E9-$G9,IF($D9="LONG",$G9-$E9)))*$C9/3</f>
        <v>28000</v>
      </c>
      <c r="K9" s="47">
        <f>(IF($D9="SHORT",$E9-$H9,IF($D9="LONG",$H9-$E9)))*$C9/3</f>
        <v>28000</v>
      </c>
      <c r="L9" s="47">
        <f>(IF($D9="SHORT",$E9-$I9,IF($D9="LONG",$I9-$E9)))*$C9/3</f>
        <v>28000</v>
      </c>
      <c r="M9" s="56">
        <f>(K9+J9+L9)/C9</f>
        <v>20</v>
      </c>
      <c r="N9" s="57">
        <f>C9*M9</f>
        <v>84000</v>
      </c>
      <c r="O9" s="30" t="s">
        <v>458</v>
      </c>
    </row>
    <row r="10" spans="1:15" s="32" customFormat="1" ht="26.25" customHeight="1">
      <c r="A10" s="18" t="s">
        <v>454</v>
      </c>
      <c r="B10" s="18" t="s">
        <v>455</v>
      </c>
      <c r="C10" s="42">
        <v>20000</v>
      </c>
      <c r="D10" s="20" t="s">
        <v>262</v>
      </c>
      <c r="E10" s="20">
        <v>111.4</v>
      </c>
      <c r="F10" s="20"/>
      <c r="G10" s="20">
        <v>106.4</v>
      </c>
      <c r="H10" s="20">
        <v>104.2</v>
      </c>
      <c r="I10" s="20">
        <v>104.2</v>
      </c>
      <c r="J10" s="47">
        <f>(IF($D10="SHORT",$E10-$G10,IF($D10="LONG",$G10-$E10)))*$C10/3</f>
        <v>33333.333333333336</v>
      </c>
      <c r="K10" s="47">
        <f>(IF($D10="SHORT",$E10-$H10,IF($D10="LONG",$H10-$E10)))*$C10/3</f>
        <v>48000.00000000002</v>
      </c>
      <c r="L10" s="47">
        <f>(IF($D10="SHORT",$E10-$I10,IF($D10="LONG",$I10-$E10)))*$C10/3</f>
        <v>48000.00000000002</v>
      </c>
      <c r="M10" s="56">
        <f>(K10+J10+L10)/C10</f>
        <v>6.466666666666669</v>
      </c>
      <c r="N10" s="57">
        <f>C10*M10</f>
        <v>129333.33333333337</v>
      </c>
      <c r="O10" s="30" t="s">
        <v>456</v>
      </c>
    </row>
    <row r="11" spans="1:15" ht="27.75" customHeight="1">
      <c r="A11" s="18" t="s">
        <v>452</v>
      </c>
      <c r="B11" s="18" t="s">
        <v>211</v>
      </c>
      <c r="C11" s="42">
        <v>3500</v>
      </c>
      <c r="D11" s="20" t="s">
        <v>264</v>
      </c>
      <c r="E11" s="20">
        <v>843</v>
      </c>
      <c r="F11" s="20"/>
      <c r="G11" s="20">
        <v>871</v>
      </c>
      <c r="H11" s="20">
        <v>871</v>
      </c>
      <c r="I11" s="20">
        <v>871</v>
      </c>
      <c r="J11" s="47">
        <f>(IF($D11="SHORT",$E11-$G11,IF($D11="LONG",$G11-$E11)))*$C11/3</f>
        <v>32666.666666666668</v>
      </c>
      <c r="K11" s="47">
        <f>(IF($D11="SHORT",$E11-$H11,IF($D11="LONG",$H11-$E11)))*$C11/3</f>
        <v>32666.666666666668</v>
      </c>
      <c r="L11" s="47">
        <f>(IF($D11="SHORT",$E11-$I11,IF($D11="LONG",$I11-$E11)))*$C11/3</f>
        <v>32666.666666666668</v>
      </c>
      <c r="M11" s="56">
        <f>(K11+J11+L11)/C11</f>
        <v>28</v>
      </c>
      <c r="N11" s="57">
        <f>C11*M11</f>
        <v>98000</v>
      </c>
      <c r="O11" s="30" t="s">
        <v>453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8515625" style="0" customWidth="1"/>
    <col min="2" max="2" width="20.57421875" style="0" customWidth="1"/>
    <col min="4" max="5" width="12.28125" style="0" customWidth="1"/>
    <col min="6" max="6" width="0" style="0" hidden="1" customWidth="1"/>
    <col min="10" max="10" width="11.00390625" style="0" customWidth="1"/>
    <col min="11" max="11" width="10.7109375" style="0" customWidth="1"/>
    <col min="12" max="12" width="10.57421875" style="0" customWidth="1"/>
    <col min="13" max="13" width="13.421875" style="0" customWidth="1"/>
    <col min="14" max="14" width="12.8515625" style="0" customWidth="1"/>
    <col min="15" max="15" width="30.421875" style="0" customWidth="1"/>
  </cols>
  <sheetData>
    <row r="1" spans="1:17" ht="15">
      <c r="A1" s="9"/>
      <c r="B1" s="9"/>
      <c r="C1" s="41"/>
      <c r="D1" s="9"/>
      <c r="E1" s="9"/>
      <c r="F1" s="9"/>
      <c r="G1" s="9"/>
      <c r="H1" s="9"/>
      <c r="I1" s="9"/>
      <c r="J1" s="44"/>
      <c r="K1" s="44"/>
      <c r="L1" s="44"/>
      <c r="M1" s="36"/>
      <c r="N1" s="10"/>
      <c r="O1" s="11"/>
      <c r="P1" s="34"/>
      <c r="Q1" s="31"/>
    </row>
    <row r="2" spans="1:17" ht="15">
      <c r="A2" s="9"/>
      <c r="B2" s="9"/>
      <c r="C2" s="41"/>
      <c r="D2" s="9"/>
      <c r="E2" s="9"/>
      <c r="F2" s="9"/>
      <c r="G2" s="9"/>
      <c r="H2" s="9"/>
      <c r="I2" s="9"/>
      <c r="J2" s="44"/>
      <c r="K2" s="44"/>
      <c r="L2" s="44"/>
      <c r="M2" s="36"/>
      <c r="N2" s="10"/>
      <c r="O2" s="11"/>
      <c r="P2" s="34"/>
      <c r="Q2" s="31"/>
    </row>
    <row r="3" spans="1:17" ht="15">
      <c r="A3" s="9"/>
      <c r="B3" s="9"/>
      <c r="C3" s="41"/>
      <c r="D3" s="9"/>
      <c r="E3" s="9"/>
      <c r="F3" s="9"/>
      <c r="G3" s="9"/>
      <c r="H3" s="9"/>
      <c r="I3" s="9"/>
      <c r="J3" s="44"/>
      <c r="K3" s="44"/>
      <c r="L3" s="44"/>
      <c r="M3" s="36"/>
      <c r="N3" s="10"/>
      <c r="O3" s="11"/>
      <c r="P3" s="34"/>
      <c r="Q3" s="31"/>
    </row>
    <row r="4" spans="1:17" ht="15">
      <c r="A4" s="9"/>
      <c r="B4" s="9"/>
      <c r="C4" s="41"/>
      <c r="D4" s="9"/>
      <c r="E4" s="9"/>
      <c r="F4" s="9"/>
      <c r="G4" s="9"/>
      <c r="H4" s="9"/>
      <c r="I4" s="9"/>
      <c r="J4" s="44"/>
      <c r="K4" s="44"/>
      <c r="L4" s="44"/>
      <c r="M4" s="36"/>
      <c r="N4" s="10"/>
      <c r="O4" s="11"/>
      <c r="P4" s="34"/>
      <c r="Q4" s="31"/>
    </row>
    <row r="5" spans="1:17" ht="15">
      <c r="A5" s="12" t="s">
        <v>624</v>
      </c>
      <c r="B5" s="9"/>
      <c r="C5" s="41"/>
      <c r="D5" s="9"/>
      <c r="E5" s="9"/>
      <c r="F5" s="9"/>
      <c r="G5" s="9"/>
      <c r="H5" s="9"/>
      <c r="I5" s="9"/>
      <c r="J5" s="45"/>
      <c r="K5" s="45"/>
      <c r="L5" s="45"/>
      <c r="M5" s="37" t="s">
        <v>246</v>
      </c>
      <c r="N5" s="14">
        <f>SUM($N$7:$N$484)</f>
        <v>250400</v>
      </c>
      <c r="O5" s="11"/>
      <c r="P5" s="34"/>
      <c r="Q5" s="31"/>
    </row>
    <row r="6" spans="1:17" ht="12.75">
      <c r="A6" s="15" t="s">
        <v>247</v>
      </c>
      <c r="B6" s="15" t="s">
        <v>248</v>
      </c>
      <c r="C6" s="15" t="s">
        <v>249</v>
      </c>
      <c r="D6" s="15" t="s">
        <v>250</v>
      </c>
      <c r="E6" s="15" t="s">
        <v>251</v>
      </c>
      <c r="F6" s="15" t="s">
        <v>252</v>
      </c>
      <c r="G6" s="15" t="s">
        <v>253</v>
      </c>
      <c r="H6" s="15" t="s">
        <v>254</v>
      </c>
      <c r="I6" s="15" t="s">
        <v>255</v>
      </c>
      <c r="J6" s="46" t="s">
        <v>256</v>
      </c>
      <c r="K6" s="46" t="s">
        <v>257</v>
      </c>
      <c r="L6" s="46" t="s">
        <v>258</v>
      </c>
      <c r="M6" s="38" t="s">
        <v>259</v>
      </c>
      <c r="N6" s="16" t="s">
        <v>260</v>
      </c>
      <c r="O6" s="15" t="s">
        <v>261</v>
      </c>
      <c r="P6" s="34"/>
      <c r="Q6" s="31"/>
    </row>
    <row r="7" spans="1:17" s="21" customFormat="1" ht="26.25" customHeight="1">
      <c r="A7" s="18"/>
      <c r="B7" s="18"/>
      <c r="C7" s="42"/>
      <c r="D7" s="20"/>
      <c r="E7" s="20"/>
      <c r="F7" s="20"/>
      <c r="G7" s="20"/>
      <c r="H7" s="20"/>
      <c r="I7" s="20"/>
      <c r="J7" s="47"/>
      <c r="K7" s="47"/>
      <c r="L7" s="47"/>
      <c r="M7" s="39"/>
      <c r="N7" s="20"/>
      <c r="O7" s="30"/>
      <c r="P7" s="35"/>
      <c r="Q7" s="32"/>
    </row>
    <row r="8" spans="1:17" s="21" customFormat="1" ht="26.25" customHeight="1">
      <c r="A8" s="18" t="s">
        <v>449</v>
      </c>
      <c r="B8" s="18" t="s">
        <v>127</v>
      </c>
      <c r="C8" s="42">
        <v>3500</v>
      </c>
      <c r="D8" s="20" t="s">
        <v>264</v>
      </c>
      <c r="E8" s="20">
        <v>723</v>
      </c>
      <c r="F8" s="20"/>
      <c r="G8" s="20">
        <v>733</v>
      </c>
      <c r="H8" s="20">
        <v>733</v>
      </c>
      <c r="I8" s="20">
        <v>733</v>
      </c>
      <c r="J8" s="47">
        <f aca="true" t="shared" si="0" ref="J8:J13">(IF($D8="SHORT",$E8-$G8,IF($D8="LONG",$G8-$E8)))*$C8/3</f>
        <v>11666.666666666666</v>
      </c>
      <c r="K8" s="47">
        <f aca="true" t="shared" si="1" ref="K8:K13">(IF($D8="SHORT",$E8-$H8,IF($D8="LONG",$H8-$E8)))*$C8/3</f>
        <v>11666.666666666666</v>
      </c>
      <c r="L8" s="47">
        <f aca="true" t="shared" si="2" ref="L8:L13">(IF($D8="SHORT",$E8-$I8,IF($D8="LONG",$I8-$E8)))*$C8/3</f>
        <v>11666.666666666666</v>
      </c>
      <c r="M8" s="39">
        <f aca="true" t="shared" si="3" ref="M8:M13">(K8+J8+L8)/C8</f>
        <v>10</v>
      </c>
      <c r="N8" s="20">
        <f aca="true" t="shared" si="4" ref="N8:N13">C8*M8</f>
        <v>35000</v>
      </c>
      <c r="O8" s="30" t="s">
        <v>450</v>
      </c>
      <c r="P8" s="35"/>
      <c r="Q8" s="32"/>
    </row>
    <row r="9" spans="1:17" s="21" customFormat="1" ht="26.25" customHeight="1">
      <c r="A9" s="18" t="s">
        <v>447</v>
      </c>
      <c r="B9" s="18" t="s">
        <v>448</v>
      </c>
      <c r="C9" s="42">
        <v>2000</v>
      </c>
      <c r="D9" s="20" t="s">
        <v>264</v>
      </c>
      <c r="E9" s="20">
        <v>1013</v>
      </c>
      <c r="F9" s="20"/>
      <c r="G9" s="20">
        <v>995</v>
      </c>
      <c r="H9" s="20">
        <v>995</v>
      </c>
      <c r="I9" s="20">
        <v>995</v>
      </c>
      <c r="J9" s="47">
        <f t="shared" si="0"/>
        <v>-12000</v>
      </c>
      <c r="K9" s="47">
        <f t="shared" si="1"/>
        <v>-12000</v>
      </c>
      <c r="L9" s="47">
        <f t="shared" si="2"/>
        <v>-12000</v>
      </c>
      <c r="M9" s="39">
        <f t="shared" si="3"/>
        <v>-18</v>
      </c>
      <c r="N9" s="20">
        <f t="shared" si="4"/>
        <v>-36000</v>
      </c>
      <c r="O9" s="30" t="s">
        <v>451</v>
      </c>
      <c r="P9" s="35"/>
      <c r="Q9" s="32"/>
    </row>
    <row r="10" spans="1:17" s="21" customFormat="1" ht="26.25" customHeight="1">
      <c r="A10" s="18" t="s">
        <v>444</v>
      </c>
      <c r="B10" s="18" t="s">
        <v>441</v>
      </c>
      <c r="C10" s="42">
        <v>2250</v>
      </c>
      <c r="D10" s="20" t="s">
        <v>264</v>
      </c>
      <c r="E10" s="20">
        <v>1603</v>
      </c>
      <c r="F10" s="20"/>
      <c r="G10" s="20">
        <v>1643</v>
      </c>
      <c r="H10" s="20">
        <v>1643</v>
      </c>
      <c r="I10" s="20">
        <v>1643</v>
      </c>
      <c r="J10" s="47">
        <f t="shared" si="0"/>
        <v>30000</v>
      </c>
      <c r="K10" s="47">
        <f t="shared" si="1"/>
        <v>30000</v>
      </c>
      <c r="L10" s="47">
        <f t="shared" si="2"/>
        <v>30000</v>
      </c>
      <c r="M10" s="39">
        <f t="shared" si="3"/>
        <v>40</v>
      </c>
      <c r="N10" s="20">
        <f t="shared" si="4"/>
        <v>90000</v>
      </c>
      <c r="O10" s="30" t="s">
        <v>446</v>
      </c>
      <c r="P10" s="35"/>
      <c r="Q10" s="32"/>
    </row>
    <row r="11" spans="1:17" s="21" customFormat="1" ht="26.25" customHeight="1">
      <c r="A11" s="18" t="s">
        <v>444</v>
      </c>
      <c r="B11" s="18" t="s">
        <v>445</v>
      </c>
      <c r="C11" s="42">
        <v>6600</v>
      </c>
      <c r="D11" s="20" t="s">
        <v>264</v>
      </c>
      <c r="E11" s="20">
        <v>486.5</v>
      </c>
      <c r="F11" s="20"/>
      <c r="G11" s="20">
        <v>496</v>
      </c>
      <c r="H11" s="20">
        <v>496</v>
      </c>
      <c r="I11" s="20">
        <v>496</v>
      </c>
      <c r="J11" s="47">
        <f t="shared" si="0"/>
        <v>20900</v>
      </c>
      <c r="K11" s="47">
        <f t="shared" si="1"/>
        <v>20900</v>
      </c>
      <c r="L11" s="47">
        <f t="shared" si="2"/>
        <v>20900</v>
      </c>
      <c r="M11" s="39">
        <f t="shared" si="3"/>
        <v>9.5</v>
      </c>
      <c r="N11" s="20">
        <f t="shared" si="4"/>
        <v>62700</v>
      </c>
      <c r="O11" s="30" t="s">
        <v>443</v>
      </c>
      <c r="P11" s="35"/>
      <c r="Q11" s="32"/>
    </row>
    <row r="12" spans="1:17" s="21" customFormat="1" ht="26.25" customHeight="1">
      <c r="A12" s="18" t="s">
        <v>442</v>
      </c>
      <c r="B12" s="18" t="s">
        <v>10</v>
      </c>
      <c r="C12" s="42">
        <v>1200</v>
      </c>
      <c r="D12" s="20" t="s">
        <v>264</v>
      </c>
      <c r="E12" s="20">
        <v>2366</v>
      </c>
      <c r="F12" s="20"/>
      <c r="G12" s="20">
        <v>2407</v>
      </c>
      <c r="H12" s="20">
        <v>2407</v>
      </c>
      <c r="I12" s="20">
        <v>2407</v>
      </c>
      <c r="J12" s="47">
        <f t="shared" si="0"/>
        <v>16400</v>
      </c>
      <c r="K12" s="47">
        <f t="shared" si="1"/>
        <v>16400</v>
      </c>
      <c r="L12" s="47">
        <f t="shared" si="2"/>
        <v>16400</v>
      </c>
      <c r="M12" s="39">
        <f t="shared" si="3"/>
        <v>41</v>
      </c>
      <c r="N12" s="20">
        <f t="shared" si="4"/>
        <v>49200</v>
      </c>
      <c r="O12" s="30" t="s">
        <v>443</v>
      </c>
      <c r="P12" s="35"/>
      <c r="Q12" s="32"/>
    </row>
    <row r="13" spans="1:17" s="21" customFormat="1" ht="26.25" customHeight="1">
      <c r="A13" s="18" t="s">
        <v>440</v>
      </c>
      <c r="B13" s="18" t="s">
        <v>441</v>
      </c>
      <c r="C13" s="42">
        <v>2250</v>
      </c>
      <c r="D13" s="20" t="s">
        <v>262</v>
      </c>
      <c r="E13" s="20">
        <v>1722</v>
      </c>
      <c r="F13" s="20"/>
      <c r="G13" s="20">
        <v>1700</v>
      </c>
      <c r="H13" s="20">
        <v>1700</v>
      </c>
      <c r="I13" s="20">
        <v>1700</v>
      </c>
      <c r="J13" s="47">
        <f t="shared" si="0"/>
        <v>16500</v>
      </c>
      <c r="K13" s="47">
        <f t="shared" si="1"/>
        <v>16500</v>
      </c>
      <c r="L13" s="47">
        <f t="shared" si="2"/>
        <v>16500</v>
      </c>
      <c r="M13" s="39">
        <f t="shared" si="3"/>
        <v>22</v>
      </c>
      <c r="N13" s="20">
        <f t="shared" si="4"/>
        <v>49500</v>
      </c>
      <c r="O13" s="30" t="s">
        <v>431</v>
      </c>
      <c r="P13" s="35"/>
      <c r="Q13" s="3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00390625" style="0" customWidth="1"/>
    <col min="2" max="2" width="19.421875" style="0" customWidth="1"/>
    <col min="4" max="4" width="11.7109375" style="0" customWidth="1"/>
    <col min="5" max="5" width="12.140625" style="0" customWidth="1"/>
    <col min="6" max="6" width="0" style="0" hidden="1" customWidth="1"/>
    <col min="7" max="7" width="9.8515625" style="0" customWidth="1"/>
    <col min="8" max="9" width="9.57421875" style="0" customWidth="1"/>
    <col min="10" max="10" width="10.7109375" style="0" customWidth="1"/>
    <col min="11" max="11" width="10.8515625" style="0" customWidth="1"/>
    <col min="12" max="12" width="11.140625" style="0" customWidth="1"/>
    <col min="13" max="13" width="11.8515625" style="0" customWidth="1"/>
    <col min="14" max="14" width="12.28125" style="0" customWidth="1"/>
    <col min="15" max="15" width="30.7109375" style="0" customWidth="1"/>
  </cols>
  <sheetData>
    <row r="1" spans="1:17" ht="15">
      <c r="A1" s="9"/>
      <c r="B1" s="9"/>
      <c r="C1" s="41"/>
      <c r="D1" s="9"/>
      <c r="E1" s="9"/>
      <c r="F1" s="9"/>
      <c r="G1" s="9"/>
      <c r="H1" s="9"/>
      <c r="I1" s="9"/>
      <c r="J1" s="44"/>
      <c r="K1" s="44"/>
      <c r="L1" s="44"/>
      <c r="M1" s="36"/>
      <c r="N1" s="10"/>
      <c r="O1" s="11"/>
      <c r="P1" s="34"/>
      <c r="Q1" s="31"/>
    </row>
    <row r="2" spans="1:17" ht="15">
      <c r="A2" s="9"/>
      <c r="B2" s="9"/>
      <c r="C2" s="41"/>
      <c r="D2" s="9"/>
      <c r="E2" s="9"/>
      <c r="F2" s="9"/>
      <c r="G2" s="9"/>
      <c r="H2" s="9"/>
      <c r="I2" s="9"/>
      <c r="J2" s="44"/>
      <c r="K2" s="44"/>
      <c r="L2" s="44"/>
      <c r="M2" s="36"/>
      <c r="N2" s="10"/>
      <c r="O2" s="11"/>
      <c r="P2" s="34"/>
      <c r="Q2" s="31"/>
    </row>
    <row r="3" spans="1:17" ht="15">
      <c r="A3" s="9"/>
      <c r="B3" s="9"/>
      <c r="C3" s="41"/>
      <c r="D3" s="9"/>
      <c r="E3" s="9"/>
      <c r="F3" s="9"/>
      <c r="G3" s="9"/>
      <c r="H3" s="9"/>
      <c r="I3" s="9"/>
      <c r="J3" s="44"/>
      <c r="K3" s="44"/>
      <c r="L3" s="44"/>
      <c r="M3" s="36"/>
      <c r="N3" s="10"/>
      <c r="O3" s="11"/>
      <c r="P3" s="34"/>
      <c r="Q3" s="31"/>
    </row>
    <row r="4" spans="1:17" ht="15">
      <c r="A4" s="9"/>
      <c r="B4" s="9"/>
      <c r="C4" s="41"/>
      <c r="D4" s="9"/>
      <c r="E4" s="9"/>
      <c r="F4" s="9"/>
      <c r="G4" s="9"/>
      <c r="H4" s="9"/>
      <c r="I4" s="9"/>
      <c r="J4" s="44"/>
      <c r="K4" s="44"/>
      <c r="L4" s="44"/>
      <c r="M4" s="36"/>
      <c r="N4" s="10"/>
      <c r="O4" s="11"/>
      <c r="P4" s="34"/>
      <c r="Q4" s="31"/>
    </row>
    <row r="5" spans="1:17" ht="15">
      <c r="A5" s="12" t="s">
        <v>624</v>
      </c>
      <c r="B5" s="9"/>
      <c r="C5" s="41"/>
      <c r="D5" s="9"/>
      <c r="E5" s="9"/>
      <c r="F5" s="9"/>
      <c r="G5" s="9"/>
      <c r="H5" s="9"/>
      <c r="I5" s="9"/>
      <c r="J5" s="45"/>
      <c r="K5" s="45"/>
      <c r="L5" s="45"/>
      <c r="M5" s="37" t="s">
        <v>246</v>
      </c>
      <c r="N5" s="14">
        <f>SUM($N$7:$N$480)</f>
        <v>543300</v>
      </c>
      <c r="O5" s="11"/>
      <c r="P5" s="34"/>
      <c r="Q5" s="31"/>
    </row>
    <row r="6" spans="1:17" ht="25.5">
      <c r="A6" s="15" t="s">
        <v>247</v>
      </c>
      <c r="B6" s="15" t="s">
        <v>248</v>
      </c>
      <c r="C6" s="15" t="s">
        <v>249</v>
      </c>
      <c r="D6" s="15" t="s">
        <v>250</v>
      </c>
      <c r="E6" s="15" t="s">
        <v>251</v>
      </c>
      <c r="F6" s="15" t="s">
        <v>252</v>
      </c>
      <c r="G6" s="15" t="s">
        <v>253</v>
      </c>
      <c r="H6" s="15" t="s">
        <v>254</v>
      </c>
      <c r="I6" s="15" t="s">
        <v>255</v>
      </c>
      <c r="J6" s="46" t="s">
        <v>256</v>
      </c>
      <c r="K6" s="46" t="s">
        <v>257</v>
      </c>
      <c r="L6" s="46" t="s">
        <v>258</v>
      </c>
      <c r="M6" s="38" t="s">
        <v>259</v>
      </c>
      <c r="N6" s="16" t="s">
        <v>260</v>
      </c>
      <c r="O6" s="15" t="s">
        <v>261</v>
      </c>
      <c r="P6" s="34"/>
      <c r="Q6" s="31"/>
    </row>
    <row r="7" spans="1:17" s="21" customFormat="1" ht="26.25" customHeight="1">
      <c r="A7" s="18"/>
      <c r="B7" s="18"/>
      <c r="C7" s="42"/>
      <c r="D7" s="20"/>
      <c r="E7" s="20"/>
      <c r="F7" s="20"/>
      <c r="G7" s="20"/>
      <c r="H7" s="20"/>
      <c r="I7" s="20"/>
      <c r="J7" s="47"/>
      <c r="K7" s="47"/>
      <c r="L7" s="47"/>
      <c r="M7" s="39"/>
      <c r="N7" s="20"/>
      <c r="O7" s="30"/>
      <c r="P7" s="35"/>
      <c r="Q7" s="32"/>
    </row>
    <row r="8" spans="1:17" s="21" customFormat="1" ht="26.25" customHeight="1">
      <c r="A8" s="18" t="s">
        <v>438</v>
      </c>
      <c r="B8" s="18" t="s">
        <v>363</v>
      </c>
      <c r="C8" s="42">
        <v>1200</v>
      </c>
      <c r="D8" s="20" t="s">
        <v>264</v>
      </c>
      <c r="E8" s="20">
        <v>2455</v>
      </c>
      <c r="F8" s="20"/>
      <c r="G8" s="20">
        <v>2497</v>
      </c>
      <c r="H8" s="20">
        <v>2497</v>
      </c>
      <c r="I8" s="20">
        <v>2497</v>
      </c>
      <c r="J8" s="47">
        <f aca="true" t="shared" si="0" ref="J8:J15">(IF($D8="SHORT",$E8-$G8,IF($D8="LONG",$G8-$E8)))*$C8/3</f>
        <v>16800</v>
      </c>
      <c r="K8" s="47">
        <f aca="true" t="shared" si="1" ref="K8:K15">(IF($D8="SHORT",$E8-$H8,IF($D8="LONG",$H8-$E8)))*$C8/3</f>
        <v>16800</v>
      </c>
      <c r="L8" s="47">
        <f aca="true" t="shared" si="2" ref="L8:L15">(IF($D8="SHORT",$E8-$I8,IF($D8="LONG",$I8-$E8)))*$C8/3</f>
        <v>16800</v>
      </c>
      <c r="M8" s="39">
        <f aca="true" t="shared" si="3" ref="M8:M15">(K8+J8+L8)/C8</f>
        <v>42</v>
      </c>
      <c r="N8" s="20">
        <f aca="true" t="shared" si="4" ref="N8:N15">C8*M8</f>
        <v>50400</v>
      </c>
      <c r="O8" s="30" t="s">
        <v>439</v>
      </c>
      <c r="P8" s="35"/>
      <c r="Q8" s="32"/>
    </row>
    <row r="9" spans="1:17" s="21" customFormat="1" ht="26.25" customHeight="1">
      <c r="A9" s="18" t="s">
        <v>430</v>
      </c>
      <c r="B9" s="18" t="s">
        <v>382</v>
      </c>
      <c r="C9" s="42">
        <v>1500</v>
      </c>
      <c r="D9" s="20" t="s">
        <v>262</v>
      </c>
      <c r="E9" s="20">
        <v>1360</v>
      </c>
      <c r="F9" s="20"/>
      <c r="G9" s="20">
        <v>1342</v>
      </c>
      <c r="H9" s="20">
        <v>1342</v>
      </c>
      <c r="I9" s="20">
        <v>1342</v>
      </c>
      <c r="J9" s="47">
        <f t="shared" si="0"/>
        <v>9000</v>
      </c>
      <c r="K9" s="47">
        <f t="shared" si="1"/>
        <v>9000</v>
      </c>
      <c r="L9" s="47">
        <f t="shared" si="2"/>
        <v>9000</v>
      </c>
      <c r="M9" s="39">
        <f t="shared" si="3"/>
        <v>18</v>
      </c>
      <c r="N9" s="20">
        <f t="shared" si="4"/>
        <v>27000</v>
      </c>
      <c r="O9" s="30" t="s">
        <v>431</v>
      </c>
      <c r="P9" s="35"/>
      <c r="Q9" s="32"/>
    </row>
    <row r="10" spans="1:17" s="21" customFormat="1" ht="26.25" customHeight="1">
      <c r="A10" s="18" t="s">
        <v>436</v>
      </c>
      <c r="B10" s="18" t="s">
        <v>422</v>
      </c>
      <c r="C10" s="42">
        <v>2000</v>
      </c>
      <c r="D10" s="20" t="s">
        <v>264</v>
      </c>
      <c r="E10" s="20">
        <v>874</v>
      </c>
      <c r="F10" s="20"/>
      <c r="G10" s="20">
        <v>917</v>
      </c>
      <c r="H10" s="20">
        <v>917</v>
      </c>
      <c r="I10" s="20">
        <v>917</v>
      </c>
      <c r="J10" s="47">
        <f t="shared" si="0"/>
        <v>28666.666666666668</v>
      </c>
      <c r="K10" s="47">
        <f t="shared" si="1"/>
        <v>28666.666666666668</v>
      </c>
      <c r="L10" s="47">
        <f t="shared" si="2"/>
        <v>28666.666666666668</v>
      </c>
      <c r="M10" s="39">
        <f t="shared" si="3"/>
        <v>43</v>
      </c>
      <c r="N10" s="20">
        <f t="shared" si="4"/>
        <v>86000</v>
      </c>
      <c r="O10" s="30" t="s">
        <v>437</v>
      </c>
      <c r="P10" s="35"/>
      <c r="Q10" s="32"/>
    </row>
    <row r="11" spans="1:17" s="21" customFormat="1" ht="26.25" customHeight="1">
      <c r="A11" s="18" t="s">
        <v>428</v>
      </c>
      <c r="B11" s="18" t="s">
        <v>422</v>
      </c>
      <c r="C11" s="42">
        <v>2000</v>
      </c>
      <c r="D11" s="20" t="s">
        <v>264</v>
      </c>
      <c r="E11" s="20">
        <v>815</v>
      </c>
      <c r="F11" s="20"/>
      <c r="G11" s="20">
        <v>844</v>
      </c>
      <c r="H11" s="20">
        <v>844</v>
      </c>
      <c r="I11" s="20">
        <v>844</v>
      </c>
      <c r="J11" s="47">
        <f t="shared" si="0"/>
        <v>19333.333333333332</v>
      </c>
      <c r="K11" s="47">
        <f t="shared" si="1"/>
        <v>19333.333333333332</v>
      </c>
      <c r="L11" s="47">
        <f t="shared" si="2"/>
        <v>19333.333333333332</v>
      </c>
      <c r="M11" s="39">
        <f t="shared" si="3"/>
        <v>29</v>
      </c>
      <c r="N11" s="20">
        <f t="shared" si="4"/>
        <v>58000</v>
      </c>
      <c r="O11" s="30" t="s">
        <v>429</v>
      </c>
      <c r="P11" s="35"/>
      <c r="Q11" s="32"/>
    </row>
    <row r="12" spans="1:17" s="21" customFormat="1" ht="26.25" customHeight="1">
      <c r="A12" s="18" t="s">
        <v>435</v>
      </c>
      <c r="B12" s="18" t="s">
        <v>422</v>
      </c>
      <c r="C12" s="42">
        <v>2000</v>
      </c>
      <c r="D12" s="20" t="s">
        <v>264</v>
      </c>
      <c r="E12" s="20">
        <v>748</v>
      </c>
      <c r="F12" s="20"/>
      <c r="G12" s="20">
        <v>803</v>
      </c>
      <c r="H12" s="20">
        <v>803</v>
      </c>
      <c r="I12" s="20">
        <v>803</v>
      </c>
      <c r="J12" s="47">
        <f t="shared" si="0"/>
        <v>36666.666666666664</v>
      </c>
      <c r="K12" s="47">
        <f t="shared" si="1"/>
        <v>36666.666666666664</v>
      </c>
      <c r="L12" s="47">
        <f t="shared" si="2"/>
        <v>36666.666666666664</v>
      </c>
      <c r="M12" s="39">
        <f t="shared" si="3"/>
        <v>55</v>
      </c>
      <c r="N12" s="20">
        <f t="shared" si="4"/>
        <v>110000</v>
      </c>
      <c r="O12" s="30" t="s">
        <v>427</v>
      </c>
      <c r="P12" s="35"/>
      <c r="Q12" s="32"/>
    </row>
    <row r="13" spans="1:17" s="21" customFormat="1" ht="26.25" customHeight="1">
      <c r="A13" s="18" t="s">
        <v>426</v>
      </c>
      <c r="B13" s="18" t="s">
        <v>211</v>
      </c>
      <c r="C13" s="42">
        <v>2800</v>
      </c>
      <c r="D13" s="20" t="s">
        <v>264</v>
      </c>
      <c r="E13" s="20">
        <v>817</v>
      </c>
      <c r="F13" s="20"/>
      <c r="G13" s="20">
        <v>845</v>
      </c>
      <c r="H13" s="20">
        <v>845</v>
      </c>
      <c r="I13" s="20">
        <v>845</v>
      </c>
      <c r="J13" s="47">
        <f t="shared" si="0"/>
        <v>26133.333333333332</v>
      </c>
      <c r="K13" s="47">
        <f t="shared" si="1"/>
        <v>26133.333333333332</v>
      </c>
      <c r="L13" s="47">
        <f t="shared" si="2"/>
        <v>26133.333333333332</v>
      </c>
      <c r="M13" s="39">
        <f t="shared" si="3"/>
        <v>28</v>
      </c>
      <c r="N13" s="20">
        <f t="shared" si="4"/>
        <v>78400</v>
      </c>
      <c r="O13" s="30" t="s">
        <v>434</v>
      </c>
      <c r="P13" s="35"/>
      <c r="Q13" s="32"/>
    </row>
    <row r="14" spans="1:17" s="21" customFormat="1" ht="26.25" customHeight="1">
      <c r="A14" s="18" t="s">
        <v>432</v>
      </c>
      <c r="B14" s="18" t="s">
        <v>30</v>
      </c>
      <c r="C14" s="42">
        <v>15000</v>
      </c>
      <c r="D14" s="20" t="s">
        <v>262</v>
      </c>
      <c r="E14" s="20">
        <v>121.5</v>
      </c>
      <c r="F14" s="20"/>
      <c r="G14" s="20">
        <v>117</v>
      </c>
      <c r="H14" s="20">
        <v>117</v>
      </c>
      <c r="I14" s="20">
        <v>117</v>
      </c>
      <c r="J14" s="47">
        <f t="shared" si="0"/>
        <v>22500</v>
      </c>
      <c r="K14" s="47">
        <f t="shared" si="1"/>
        <v>22500</v>
      </c>
      <c r="L14" s="47">
        <f t="shared" si="2"/>
        <v>22500</v>
      </c>
      <c r="M14" s="39">
        <f t="shared" si="3"/>
        <v>4.5</v>
      </c>
      <c r="N14" s="20">
        <f t="shared" si="4"/>
        <v>67500</v>
      </c>
      <c r="O14" s="30" t="s">
        <v>433</v>
      </c>
      <c r="P14" s="35"/>
      <c r="Q14" s="32"/>
    </row>
    <row r="15" spans="1:17" s="21" customFormat="1" ht="26.25" customHeight="1">
      <c r="A15" s="18" t="s">
        <v>424</v>
      </c>
      <c r="B15" s="18" t="s">
        <v>236</v>
      </c>
      <c r="C15" s="42">
        <v>3000</v>
      </c>
      <c r="D15" s="20" t="s">
        <v>264</v>
      </c>
      <c r="E15" s="20">
        <v>874</v>
      </c>
      <c r="F15" s="20"/>
      <c r="G15" s="20">
        <v>896</v>
      </c>
      <c r="H15" s="20">
        <v>896</v>
      </c>
      <c r="I15" s="20">
        <v>896</v>
      </c>
      <c r="J15" s="47">
        <f t="shared" si="0"/>
        <v>22000</v>
      </c>
      <c r="K15" s="47">
        <f t="shared" si="1"/>
        <v>22000</v>
      </c>
      <c r="L15" s="47">
        <f t="shared" si="2"/>
        <v>22000</v>
      </c>
      <c r="M15" s="39">
        <f t="shared" si="3"/>
        <v>22</v>
      </c>
      <c r="N15" s="20">
        <f t="shared" si="4"/>
        <v>66000</v>
      </c>
      <c r="O15" s="30" t="s">
        <v>425</v>
      </c>
      <c r="P15" s="35"/>
      <c r="Q15" s="3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.421875" style="0" customWidth="1"/>
    <col min="2" max="2" width="20.8515625" style="0" customWidth="1"/>
    <col min="3" max="3" width="10.28125" style="0" customWidth="1"/>
    <col min="4" max="4" width="12.57421875" style="0" customWidth="1"/>
    <col min="5" max="5" width="12.7109375" style="0" customWidth="1"/>
    <col min="6" max="6" width="11.421875" style="0" hidden="1" customWidth="1"/>
    <col min="7" max="7" width="12.421875" style="0" customWidth="1"/>
    <col min="8" max="8" width="12.00390625" style="0" customWidth="1"/>
    <col min="9" max="9" width="13.00390625" style="0" customWidth="1"/>
    <col min="10" max="10" width="11.7109375" style="0" customWidth="1"/>
    <col min="11" max="11" width="10.8515625" style="0" customWidth="1"/>
    <col min="12" max="12" width="11.140625" style="0" customWidth="1"/>
    <col min="13" max="13" width="9.421875" style="0" customWidth="1"/>
    <col min="14" max="14" width="11.7109375" style="0" customWidth="1"/>
    <col min="15" max="15" width="31.57421875" style="0" customWidth="1"/>
  </cols>
  <sheetData>
    <row r="1" spans="1:17" ht="15">
      <c r="A1" s="9"/>
      <c r="B1" s="9"/>
      <c r="C1" s="41"/>
      <c r="D1" s="9"/>
      <c r="E1" s="9"/>
      <c r="F1" s="9"/>
      <c r="G1" s="9"/>
      <c r="H1" s="9"/>
      <c r="I1" s="9"/>
      <c r="J1" s="44"/>
      <c r="K1" s="44"/>
      <c r="L1" s="44"/>
      <c r="M1" s="36"/>
      <c r="N1" s="10"/>
      <c r="O1" s="11"/>
      <c r="P1" s="34"/>
      <c r="Q1" s="31"/>
    </row>
    <row r="2" spans="1:17" ht="15">
      <c r="A2" s="9"/>
      <c r="B2" s="9"/>
      <c r="C2" s="41"/>
      <c r="D2" s="9"/>
      <c r="E2" s="9"/>
      <c r="F2" s="9"/>
      <c r="G2" s="9"/>
      <c r="H2" s="9"/>
      <c r="I2" s="9"/>
      <c r="J2" s="44"/>
      <c r="K2" s="44"/>
      <c r="L2" s="44"/>
      <c r="M2" s="36"/>
      <c r="N2" s="10"/>
      <c r="O2" s="11"/>
      <c r="P2" s="34"/>
      <c r="Q2" s="31"/>
    </row>
    <row r="3" spans="1:17" ht="15">
      <c r="A3" s="9"/>
      <c r="B3" s="9"/>
      <c r="C3" s="41"/>
      <c r="D3" s="9"/>
      <c r="E3" s="9"/>
      <c r="F3" s="9"/>
      <c r="G3" s="9"/>
      <c r="H3" s="9"/>
      <c r="I3" s="9"/>
      <c r="J3" s="44"/>
      <c r="K3" s="44"/>
      <c r="L3" s="44"/>
      <c r="M3" s="36"/>
      <c r="N3" s="10"/>
      <c r="O3" s="11"/>
      <c r="P3" s="34"/>
      <c r="Q3" s="31"/>
    </row>
    <row r="4" spans="1:17" ht="15">
      <c r="A4" s="9"/>
      <c r="B4" s="9"/>
      <c r="C4" s="41"/>
      <c r="D4" s="9"/>
      <c r="E4" s="9"/>
      <c r="F4" s="9"/>
      <c r="G4" s="9"/>
      <c r="H4" s="9"/>
      <c r="I4" s="9"/>
      <c r="J4" s="44"/>
      <c r="K4" s="44"/>
      <c r="L4" s="44"/>
      <c r="M4" s="36"/>
      <c r="N4" s="10"/>
      <c r="O4" s="11"/>
      <c r="P4" s="34"/>
      <c r="Q4" s="31"/>
    </row>
    <row r="5" spans="1:17" ht="15">
      <c r="A5" s="12" t="s">
        <v>625</v>
      </c>
      <c r="B5" s="9"/>
      <c r="C5" s="41"/>
      <c r="D5" s="9"/>
      <c r="E5" s="9"/>
      <c r="F5" s="9"/>
      <c r="G5" s="9"/>
      <c r="H5" s="9"/>
      <c r="I5" s="9"/>
      <c r="J5" s="45"/>
      <c r="K5" s="45"/>
      <c r="L5" s="45"/>
      <c r="M5" s="37" t="s">
        <v>246</v>
      </c>
      <c r="N5" s="14">
        <f>SUM($N$7:$N$474)</f>
        <v>455299.99999999994</v>
      </c>
      <c r="O5" s="11"/>
      <c r="P5" s="34"/>
      <c r="Q5" s="31"/>
    </row>
    <row r="6" spans="1:17" ht="25.5">
      <c r="A6" s="15" t="s">
        <v>247</v>
      </c>
      <c r="B6" s="15" t="s">
        <v>248</v>
      </c>
      <c r="C6" s="15" t="s">
        <v>249</v>
      </c>
      <c r="D6" s="15" t="s">
        <v>250</v>
      </c>
      <c r="E6" s="15" t="s">
        <v>251</v>
      </c>
      <c r="F6" s="15" t="s">
        <v>252</v>
      </c>
      <c r="G6" s="15" t="s">
        <v>253</v>
      </c>
      <c r="H6" s="15" t="s">
        <v>254</v>
      </c>
      <c r="I6" s="15" t="s">
        <v>255</v>
      </c>
      <c r="J6" s="46" t="s">
        <v>256</v>
      </c>
      <c r="K6" s="46" t="s">
        <v>257</v>
      </c>
      <c r="L6" s="46" t="s">
        <v>258</v>
      </c>
      <c r="M6" s="38" t="s">
        <v>259</v>
      </c>
      <c r="N6" s="16" t="s">
        <v>260</v>
      </c>
      <c r="O6" s="15" t="s">
        <v>261</v>
      </c>
      <c r="P6" s="34"/>
      <c r="Q6" s="31"/>
    </row>
    <row r="7" spans="1:17" s="21" customFormat="1" ht="26.25" customHeight="1">
      <c r="A7" s="18"/>
      <c r="B7" s="18"/>
      <c r="C7" s="42"/>
      <c r="D7" s="20"/>
      <c r="E7" s="20"/>
      <c r="F7" s="20"/>
      <c r="G7" s="20"/>
      <c r="H7" s="20"/>
      <c r="I7" s="20"/>
      <c r="J7" s="47"/>
      <c r="K7" s="47"/>
      <c r="L7" s="47"/>
      <c r="M7" s="39"/>
      <c r="N7" s="20"/>
      <c r="O7" s="30"/>
      <c r="P7" s="35"/>
      <c r="Q7" s="32"/>
    </row>
    <row r="8" spans="1:17" s="21" customFormat="1" ht="26.25" customHeight="1">
      <c r="A8" s="18" t="s">
        <v>421</v>
      </c>
      <c r="B8" s="18" t="s">
        <v>422</v>
      </c>
      <c r="C8" s="42">
        <v>2000</v>
      </c>
      <c r="D8" s="20" t="s">
        <v>264</v>
      </c>
      <c r="E8" s="20">
        <v>950</v>
      </c>
      <c r="F8" s="20"/>
      <c r="G8" s="20">
        <v>974</v>
      </c>
      <c r="H8" s="20">
        <v>974</v>
      </c>
      <c r="I8" s="20">
        <v>974</v>
      </c>
      <c r="J8" s="47">
        <f aca="true" t="shared" si="0" ref="J8:J19">(IF($D8="SHORT",$E8-$G8,IF($D8="LONG",$G8-$E8)))*$C8/3</f>
        <v>16000</v>
      </c>
      <c r="K8" s="47">
        <f aca="true" t="shared" si="1" ref="K8:K19">(IF($D8="SHORT",$E8-$H8,IF($D8="LONG",$H8-$E8)))*$C8/3</f>
        <v>16000</v>
      </c>
      <c r="L8" s="47">
        <f aca="true" t="shared" si="2" ref="L8:L19">(IF($D8="SHORT",$E8-$I8,IF($D8="LONG",$I8-$E8)))*$C8/3</f>
        <v>16000</v>
      </c>
      <c r="M8" s="39">
        <f>(K8+J8+L8)/C8</f>
        <v>24</v>
      </c>
      <c r="N8" s="20">
        <f>C8*M8</f>
        <v>48000</v>
      </c>
      <c r="O8" s="30" t="s">
        <v>423</v>
      </c>
      <c r="P8" s="35"/>
      <c r="Q8" s="32"/>
    </row>
    <row r="9" spans="1:17" s="21" customFormat="1" ht="26.25" customHeight="1">
      <c r="A9" s="18" t="s">
        <v>413</v>
      </c>
      <c r="B9" s="18" t="s">
        <v>419</v>
      </c>
      <c r="C9" s="42">
        <v>2500</v>
      </c>
      <c r="D9" s="20" t="s">
        <v>264</v>
      </c>
      <c r="E9" s="20">
        <v>1334</v>
      </c>
      <c r="F9" s="20"/>
      <c r="G9" s="20">
        <v>1384</v>
      </c>
      <c r="H9" s="20">
        <v>1384</v>
      </c>
      <c r="I9" s="20">
        <v>1384</v>
      </c>
      <c r="J9" s="47">
        <f t="shared" si="0"/>
        <v>41666.666666666664</v>
      </c>
      <c r="K9" s="47">
        <f t="shared" si="1"/>
        <v>41666.666666666664</v>
      </c>
      <c r="L9" s="47">
        <f t="shared" si="2"/>
        <v>41666.666666666664</v>
      </c>
      <c r="M9" s="39">
        <f>(K9+J9+L9)/C9</f>
        <v>50</v>
      </c>
      <c r="N9" s="20">
        <f>C9*M9</f>
        <v>125000</v>
      </c>
      <c r="O9" s="30" t="s">
        <v>420</v>
      </c>
      <c r="P9" s="35"/>
      <c r="Q9" s="32"/>
    </row>
    <row r="10" spans="1:17" s="21" customFormat="1" ht="26.25" customHeight="1">
      <c r="A10" s="18" t="s">
        <v>413</v>
      </c>
      <c r="B10" s="18" t="s">
        <v>363</v>
      </c>
      <c r="C10" s="42">
        <v>1250</v>
      </c>
      <c r="D10" s="20" t="s">
        <v>264</v>
      </c>
      <c r="E10" s="20">
        <v>2457</v>
      </c>
      <c r="F10" s="20"/>
      <c r="G10" s="20">
        <v>2504</v>
      </c>
      <c r="H10" s="20">
        <v>2504</v>
      </c>
      <c r="I10" s="20">
        <v>2504</v>
      </c>
      <c r="J10" s="47">
        <f t="shared" si="0"/>
        <v>19583.333333333332</v>
      </c>
      <c r="K10" s="47">
        <f t="shared" si="1"/>
        <v>19583.333333333332</v>
      </c>
      <c r="L10" s="47">
        <f t="shared" si="2"/>
        <v>19583.333333333332</v>
      </c>
      <c r="M10" s="39">
        <f>(K10+J10+L10)/C10</f>
        <v>47</v>
      </c>
      <c r="N10" s="20">
        <f>C10*M10</f>
        <v>58750</v>
      </c>
      <c r="O10" s="30" t="s">
        <v>414</v>
      </c>
      <c r="P10" s="35"/>
      <c r="Q10" s="32"/>
    </row>
    <row r="11" spans="1:17" s="21" customFormat="1" ht="26.25" customHeight="1">
      <c r="A11" s="18" t="s">
        <v>410</v>
      </c>
      <c r="B11" s="18" t="s">
        <v>175</v>
      </c>
      <c r="C11" s="42">
        <v>1500</v>
      </c>
      <c r="D11" s="20" t="s">
        <v>264</v>
      </c>
      <c r="E11" s="20">
        <v>1008</v>
      </c>
      <c r="F11" s="20"/>
      <c r="G11" s="20">
        <v>1026</v>
      </c>
      <c r="H11" s="20">
        <v>1026</v>
      </c>
      <c r="I11" s="20">
        <v>1026</v>
      </c>
      <c r="J11" s="47">
        <f t="shared" si="0"/>
        <v>9000</v>
      </c>
      <c r="K11" s="47">
        <f t="shared" si="1"/>
        <v>9000</v>
      </c>
      <c r="L11" s="47">
        <f t="shared" si="2"/>
        <v>9000</v>
      </c>
      <c r="M11" s="39">
        <f>(K11+J11+L11)/C11</f>
        <v>18</v>
      </c>
      <c r="N11" s="20">
        <f>C11*M11</f>
        <v>27000</v>
      </c>
      <c r="O11" s="30" t="s">
        <v>409</v>
      </c>
      <c r="P11" s="35"/>
      <c r="Q11" s="32"/>
    </row>
    <row r="12" spans="1:17" s="21" customFormat="1" ht="26.25" customHeight="1">
      <c r="A12" s="18" t="s">
        <v>408</v>
      </c>
      <c r="B12" s="18" t="s">
        <v>32</v>
      </c>
      <c r="C12" s="42">
        <v>12000</v>
      </c>
      <c r="D12" s="20" t="s">
        <v>264</v>
      </c>
      <c r="E12" s="20">
        <v>78</v>
      </c>
      <c r="F12" s="20"/>
      <c r="G12" s="20">
        <v>76</v>
      </c>
      <c r="H12" s="20">
        <v>76</v>
      </c>
      <c r="I12" s="20">
        <v>76</v>
      </c>
      <c r="J12" s="47">
        <f t="shared" si="0"/>
        <v>-8000</v>
      </c>
      <c r="K12" s="47">
        <f t="shared" si="1"/>
        <v>-8000</v>
      </c>
      <c r="L12" s="47">
        <f t="shared" si="2"/>
        <v>-8000</v>
      </c>
      <c r="M12" s="39">
        <f>(K12+J12+L12)/C12</f>
        <v>-2</v>
      </c>
      <c r="N12" s="20">
        <f>C12*M12</f>
        <v>-24000</v>
      </c>
      <c r="O12" s="30" t="s">
        <v>412</v>
      </c>
      <c r="P12" s="35"/>
      <c r="Q12" s="32"/>
    </row>
    <row r="13" spans="1:17" s="21" customFormat="1" ht="26.25" customHeight="1">
      <c r="A13" s="18" t="s">
        <v>408</v>
      </c>
      <c r="B13" s="18" t="s">
        <v>55</v>
      </c>
      <c r="C13" s="42">
        <v>1500</v>
      </c>
      <c r="D13" s="20" t="s">
        <v>264</v>
      </c>
      <c r="E13" s="20">
        <v>989</v>
      </c>
      <c r="F13" s="20"/>
      <c r="G13" s="20">
        <v>998</v>
      </c>
      <c r="H13" s="20">
        <v>998</v>
      </c>
      <c r="I13" s="20">
        <v>998</v>
      </c>
      <c r="J13" s="47">
        <f t="shared" si="0"/>
        <v>4500</v>
      </c>
      <c r="K13" s="47">
        <f t="shared" si="1"/>
        <v>4500</v>
      </c>
      <c r="L13" s="47">
        <f t="shared" si="2"/>
        <v>4500</v>
      </c>
      <c r="M13" s="39">
        <f aca="true" t="shared" si="3" ref="M13:M19">(K13+J13+L13)/C13</f>
        <v>9</v>
      </c>
      <c r="N13" s="20">
        <f aca="true" t="shared" si="4" ref="N13:N19">C13*M13</f>
        <v>13500</v>
      </c>
      <c r="O13" s="30" t="s">
        <v>409</v>
      </c>
      <c r="P13" s="35"/>
      <c r="Q13" s="32"/>
    </row>
    <row r="14" spans="1:17" s="21" customFormat="1" ht="26.25" customHeight="1">
      <c r="A14" s="18" t="s">
        <v>411</v>
      </c>
      <c r="B14" s="18" t="s">
        <v>382</v>
      </c>
      <c r="C14" s="42">
        <v>1500</v>
      </c>
      <c r="D14" s="20" t="s">
        <v>264</v>
      </c>
      <c r="E14" s="20">
        <v>1552</v>
      </c>
      <c r="F14" s="20"/>
      <c r="G14" s="20">
        <v>1566</v>
      </c>
      <c r="H14" s="20">
        <v>1566</v>
      </c>
      <c r="I14" s="20">
        <v>1566</v>
      </c>
      <c r="J14" s="47">
        <f t="shared" si="0"/>
        <v>7000</v>
      </c>
      <c r="K14" s="47">
        <f t="shared" si="1"/>
        <v>7000</v>
      </c>
      <c r="L14" s="47">
        <f t="shared" si="2"/>
        <v>7000</v>
      </c>
      <c r="M14" s="39">
        <f>(K14+J14+L14)/C14</f>
        <v>14</v>
      </c>
      <c r="N14" s="20">
        <f>C14*M14</f>
        <v>21000</v>
      </c>
      <c r="O14" s="30" t="s">
        <v>409</v>
      </c>
      <c r="P14" s="35"/>
      <c r="Q14" s="32"/>
    </row>
    <row r="15" spans="1:17" s="21" customFormat="1" ht="26.25" customHeight="1">
      <c r="A15" s="18" t="s">
        <v>401</v>
      </c>
      <c r="B15" s="18" t="s">
        <v>175</v>
      </c>
      <c r="C15" s="42">
        <v>2000</v>
      </c>
      <c r="D15" s="20" t="s">
        <v>264</v>
      </c>
      <c r="E15" s="20">
        <v>991</v>
      </c>
      <c r="F15" s="20"/>
      <c r="G15" s="20">
        <v>1016</v>
      </c>
      <c r="H15" s="20">
        <v>1016</v>
      </c>
      <c r="I15" s="20">
        <v>1016</v>
      </c>
      <c r="J15" s="47">
        <f t="shared" si="0"/>
        <v>16666.666666666668</v>
      </c>
      <c r="K15" s="47">
        <f t="shared" si="1"/>
        <v>16666.666666666668</v>
      </c>
      <c r="L15" s="47">
        <f t="shared" si="2"/>
        <v>16666.666666666668</v>
      </c>
      <c r="M15" s="39">
        <f t="shared" si="3"/>
        <v>25</v>
      </c>
      <c r="N15" s="20">
        <f t="shared" si="4"/>
        <v>50000</v>
      </c>
      <c r="O15" s="30" t="s">
        <v>407</v>
      </c>
      <c r="P15" s="35"/>
      <c r="Q15" s="32"/>
    </row>
    <row r="16" spans="1:17" s="21" customFormat="1" ht="26.25" customHeight="1">
      <c r="A16" s="18" t="s">
        <v>401</v>
      </c>
      <c r="B16" s="18" t="s">
        <v>41</v>
      </c>
      <c r="C16" s="42">
        <v>1000</v>
      </c>
      <c r="D16" s="20" t="s">
        <v>264</v>
      </c>
      <c r="E16" s="20">
        <v>946</v>
      </c>
      <c r="F16" s="20"/>
      <c r="G16" s="20">
        <v>940</v>
      </c>
      <c r="H16" s="20">
        <v>940</v>
      </c>
      <c r="I16" s="20">
        <v>940</v>
      </c>
      <c r="J16" s="47">
        <f t="shared" si="0"/>
        <v>-2000</v>
      </c>
      <c r="K16" s="47">
        <f t="shared" si="1"/>
        <v>-2000</v>
      </c>
      <c r="L16" s="47">
        <f t="shared" si="2"/>
        <v>-2000</v>
      </c>
      <c r="M16" s="39">
        <f t="shared" si="3"/>
        <v>-6</v>
      </c>
      <c r="N16" s="20">
        <f t="shared" si="4"/>
        <v>-6000</v>
      </c>
      <c r="O16" s="30" t="s">
        <v>402</v>
      </c>
      <c r="P16" s="35"/>
      <c r="Q16" s="32"/>
    </row>
    <row r="17" spans="1:17" s="21" customFormat="1" ht="26.25" customHeight="1">
      <c r="A17" s="18" t="s">
        <v>400</v>
      </c>
      <c r="B17" s="18" t="s">
        <v>175</v>
      </c>
      <c r="C17" s="42">
        <v>2250</v>
      </c>
      <c r="D17" s="20" t="s">
        <v>264</v>
      </c>
      <c r="E17" s="20">
        <v>981</v>
      </c>
      <c r="F17" s="20"/>
      <c r="G17" s="20">
        <v>1010</v>
      </c>
      <c r="H17" s="20">
        <v>1010</v>
      </c>
      <c r="I17" s="20">
        <v>1010</v>
      </c>
      <c r="J17" s="47">
        <f t="shared" si="0"/>
        <v>21750</v>
      </c>
      <c r="K17" s="47">
        <f t="shared" si="1"/>
        <v>21750</v>
      </c>
      <c r="L17" s="47">
        <f t="shared" si="2"/>
        <v>21750</v>
      </c>
      <c r="M17" s="39">
        <f t="shared" si="3"/>
        <v>29</v>
      </c>
      <c r="N17" s="20">
        <f t="shared" si="4"/>
        <v>65250</v>
      </c>
      <c r="O17" s="30" t="s">
        <v>403</v>
      </c>
      <c r="P17" s="35"/>
      <c r="Q17" s="32"/>
    </row>
    <row r="18" spans="1:17" s="21" customFormat="1" ht="26.25" customHeight="1">
      <c r="A18" s="18" t="s">
        <v>405</v>
      </c>
      <c r="B18" s="18" t="s">
        <v>299</v>
      </c>
      <c r="C18" s="42">
        <v>4000</v>
      </c>
      <c r="D18" s="20" t="s">
        <v>264</v>
      </c>
      <c r="E18" s="20">
        <v>456</v>
      </c>
      <c r="F18" s="20"/>
      <c r="G18" s="20">
        <v>464.7</v>
      </c>
      <c r="H18" s="20">
        <v>464.7</v>
      </c>
      <c r="I18" s="20">
        <v>464.7</v>
      </c>
      <c r="J18" s="47">
        <f t="shared" si="0"/>
        <v>11599.999999999985</v>
      </c>
      <c r="K18" s="47">
        <f t="shared" si="1"/>
        <v>11599.999999999985</v>
      </c>
      <c r="L18" s="47">
        <f t="shared" si="2"/>
        <v>11599.999999999985</v>
      </c>
      <c r="M18" s="39">
        <f t="shared" si="3"/>
        <v>8.699999999999989</v>
      </c>
      <c r="N18" s="20">
        <f t="shared" si="4"/>
        <v>34799.999999999956</v>
      </c>
      <c r="O18" s="30" t="s">
        <v>406</v>
      </c>
      <c r="P18" s="35"/>
      <c r="Q18" s="32"/>
    </row>
    <row r="19" spans="1:17" s="21" customFormat="1" ht="26.25" customHeight="1">
      <c r="A19" s="18" t="s">
        <v>399</v>
      </c>
      <c r="B19" s="18" t="s">
        <v>32</v>
      </c>
      <c r="C19" s="42">
        <v>12000</v>
      </c>
      <c r="D19" s="20" t="s">
        <v>264</v>
      </c>
      <c r="E19" s="20">
        <v>74</v>
      </c>
      <c r="F19" s="20"/>
      <c r="G19" s="20">
        <v>77.5</v>
      </c>
      <c r="H19" s="20">
        <v>77.5</v>
      </c>
      <c r="I19" s="20">
        <v>77.5</v>
      </c>
      <c r="J19" s="47">
        <f t="shared" si="0"/>
        <v>14000</v>
      </c>
      <c r="K19" s="47">
        <f t="shared" si="1"/>
        <v>14000</v>
      </c>
      <c r="L19" s="47">
        <f t="shared" si="2"/>
        <v>14000</v>
      </c>
      <c r="M19" s="39">
        <f t="shared" si="3"/>
        <v>3.5</v>
      </c>
      <c r="N19" s="20">
        <f t="shared" si="4"/>
        <v>42000</v>
      </c>
      <c r="O19" s="30" t="s">
        <v>404</v>
      </c>
      <c r="P19" s="35"/>
      <c r="Q19" s="3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2" max="2" width="20.00390625" style="0" customWidth="1"/>
    <col min="3" max="3" width="9.7109375" style="0" customWidth="1"/>
    <col min="4" max="4" width="12.00390625" style="0" customWidth="1"/>
    <col min="5" max="5" width="12.57421875" style="0" customWidth="1"/>
    <col min="6" max="6" width="0" style="0" hidden="1" customWidth="1"/>
    <col min="7" max="7" width="10.57421875" style="0" customWidth="1"/>
    <col min="8" max="8" width="10.7109375" style="0" customWidth="1"/>
    <col min="9" max="9" width="10.140625" style="0" customWidth="1"/>
    <col min="10" max="10" width="10.7109375" style="0" customWidth="1"/>
    <col min="11" max="11" width="10.57421875" style="0" customWidth="1"/>
    <col min="12" max="12" width="11.28125" style="0" customWidth="1"/>
    <col min="13" max="13" width="14.140625" style="0" customWidth="1"/>
    <col min="14" max="14" width="12.421875" style="0" customWidth="1"/>
    <col min="15" max="15" width="35.00390625" style="0" customWidth="1"/>
  </cols>
  <sheetData>
    <row r="1" spans="1:17" ht="15">
      <c r="A1" s="9"/>
      <c r="B1" s="9"/>
      <c r="C1" s="41"/>
      <c r="D1" s="9"/>
      <c r="E1" s="9"/>
      <c r="F1" s="9"/>
      <c r="G1" s="9"/>
      <c r="H1" s="9"/>
      <c r="I1" s="9"/>
      <c r="J1" s="44"/>
      <c r="K1" s="44"/>
      <c r="L1" s="44"/>
      <c r="M1" s="36"/>
      <c r="N1" s="10"/>
      <c r="O1" s="11"/>
      <c r="P1" s="34"/>
      <c r="Q1" s="31"/>
    </row>
    <row r="2" spans="1:17" ht="15">
      <c r="A2" s="9"/>
      <c r="B2" s="9"/>
      <c r="C2" s="41"/>
      <c r="D2" s="9"/>
      <c r="E2" s="9"/>
      <c r="F2" s="9"/>
      <c r="G2" s="9"/>
      <c r="H2" s="9"/>
      <c r="I2" s="9"/>
      <c r="J2" s="44"/>
      <c r="K2" s="44"/>
      <c r="L2" s="44"/>
      <c r="M2" s="36"/>
      <c r="N2" s="10"/>
      <c r="O2" s="11"/>
      <c r="P2" s="34"/>
      <c r="Q2" s="31"/>
    </row>
    <row r="3" spans="1:17" ht="15">
      <c r="A3" s="9"/>
      <c r="B3" s="9"/>
      <c r="C3" s="41"/>
      <c r="D3" s="9"/>
      <c r="E3" s="9"/>
      <c r="F3" s="9"/>
      <c r="G3" s="9"/>
      <c r="H3" s="9"/>
      <c r="I3" s="9"/>
      <c r="J3" s="44"/>
      <c r="K3" s="44"/>
      <c r="L3" s="44"/>
      <c r="M3" s="36"/>
      <c r="N3" s="10"/>
      <c r="O3" s="11"/>
      <c r="P3" s="34"/>
      <c r="Q3" s="31"/>
    </row>
    <row r="4" spans="1:17" ht="15">
      <c r="A4" s="9"/>
      <c r="B4" s="9"/>
      <c r="C4" s="41"/>
      <c r="D4" s="9"/>
      <c r="E4" s="9"/>
      <c r="F4" s="9"/>
      <c r="G4" s="9"/>
      <c r="H4" s="9"/>
      <c r="I4" s="9"/>
      <c r="J4" s="44"/>
      <c r="K4" s="44"/>
      <c r="L4" s="44"/>
      <c r="M4" s="36"/>
      <c r="N4" s="10"/>
      <c r="O4" s="11"/>
      <c r="P4" s="34"/>
      <c r="Q4" s="31"/>
    </row>
    <row r="5" spans="1:17" ht="15">
      <c r="A5" s="12" t="s">
        <v>624</v>
      </c>
      <c r="B5" s="9"/>
      <c r="C5" s="41"/>
      <c r="D5" s="9"/>
      <c r="E5" s="9"/>
      <c r="F5" s="9"/>
      <c r="G5" s="9"/>
      <c r="H5" s="9"/>
      <c r="I5" s="9"/>
      <c r="J5" s="45"/>
      <c r="K5" s="45"/>
      <c r="L5" s="45"/>
      <c r="M5" s="37" t="s">
        <v>246</v>
      </c>
      <c r="N5" s="14">
        <f>SUM($N$7:$N$463)</f>
        <v>330650.00000000035</v>
      </c>
      <c r="O5" s="11"/>
      <c r="P5" s="34"/>
      <c r="Q5" s="31"/>
    </row>
    <row r="6" spans="1:17" ht="12.75">
      <c r="A6" s="15" t="s">
        <v>247</v>
      </c>
      <c r="B6" s="15" t="s">
        <v>248</v>
      </c>
      <c r="C6" s="15" t="s">
        <v>249</v>
      </c>
      <c r="D6" s="15" t="s">
        <v>250</v>
      </c>
      <c r="E6" s="15" t="s">
        <v>251</v>
      </c>
      <c r="F6" s="15" t="s">
        <v>252</v>
      </c>
      <c r="G6" s="15" t="s">
        <v>253</v>
      </c>
      <c r="H6" s="15" t="s">
        <v>254</v>
      </c>
      <c r="I6" s="15" t="s">
        <v>255</v>
      </c>
      <c r="J6" s="46" t="s">
        <v>256</v>
      </c>
      <c r="K6" s="46" t="s">
        <v>257</v>
      </c>
      <c r="L6" s="46" t="s">
        <v>258</v>
      </c>
      <c r="M6" s="38" t="s">
        <v>259</v>
      </c>
      <c r="N6" s="16" t="s">
        <v>260</v>
      </c>
      <c r="O6" s="15" t="s">
        <v>261</v>
      </c>
      <c r="P6" s="34"/>
      <c r="Q6" s="31"/>
    </row>
    <row r="7" spans="1:17" s="21" customFormat="1" ht="26.25" customHeight="1">
      <c r="A7" s="18"/>
      <c r="B7" s="18"/>
      <c r="C7" s="42"/>
      <c r="D7" s="20"/>
      <c r="E7" s="20"/>
      <c r="F7" s="20"/>
      <c r="G7" s="20"/>
      <c r="H7" s="20"/>
      <c r="I7" s="20"/>
      <c r="J7" s="47"/>
      <c r="K7" s="47"/>
      <c r="L7" s="47"/>
      <c r="M7" s="39"/>
      <c r="N7" s="20"/>
      <c r="O7" s="30"/>
      <c r="P7" s="35"/>
      <c r="Q7" s="32"/>
    </row>
    <row r="8" spans="1:17" s="21" customFormat="1" ht="26.25" customHeight="1">
      <c r="A8" s="18" t="s">
        <v>394</v>
      </c>
      <c r="B8" s="18" t="s">
        <v>6</v>
      </c>
      <c r="C8" s="42">
        <v>6000</v>
      </c>
      <c r="D8" s="20" t="s">
        <v>264</v>
      </c>
      <c r="E8" s="20">
        <v>241</v>
      </c>
      <c r="F8" s="20"/>
      <c r="G8" s="20">
        <v>239.4</v>
      </c>
      <c r="H8" s="20">
        <v>239.4</v>
      </c>
      <c r="I8" s="20">
        <v>239.4</v>
      </c>
      <c r="J8" s="47">
        <f aca="true" t="shared" si="0" ref="J8:J15">(IF($D8="SHORT",$E8-$G8,IF($D8="LONG",$G8-$E8)))*$C8/3</f>
        <v>-3199.9999999999886</v>
      </c>
      <c r="K8" s="47">
        <f aca="true" t="shared" si="1" ref="K8:K15">(IF($D8="SHORT",$E8-$H8,IF($D8="LONG",$H8-$E8)))*$C8/3</f>
        <v>-3199.9999999999886</v>
      </c>
      <c r="L8" s="47">
        <f aca="true" t="shared" si="2" ref="L8:L15">(IF($D8="SHORT",$E8-$I8,IF($D8="LONG",$I8-$E8)))*$C8/3</f>
        <v>-3199.9999999999886</v>
      </c>
      <c r="M8" s="39">
        <f>(K8+J8+L8)/C8</f>
        <v>-1.5999999999999943</v>
      </c>
      <c r="N8" s="20">
        <f>C8*M8</f>
        <v>-9599.999999999965</v>
      </c>
      <c r="O8" s="30" t="s">
        <v>398</v>
      </c>
      <c r="P8" s="35"/>
      <c r="Q8" s="32"/>
    </row>
    <row r="9" spans="1:17" s="21" customFormat="1" ht="26.25" customHeight="1">
      <c r="A9" s="18" t="s">
        <v>394</v>
      </c>
      <c r="B9" s="18" t="s">
        <v>211</v>
      </c>
      <c r="C9" s="42">
        <v>2000</v>
      </c>
      <c r="D9" s="20" t="s">
        <v>264</v>
      </c>
      <c r="E9" s="20">
        <v>740</v>
      </c>
      <c r="F9" s="20"/>
      <c r="G9" s="20">
        <v>753</v>
      </c>
      <c r="H9" s="20">
        <v>753</v>
      </c>
      <c r="I9" s="20">
        <v>753</v>
      </c>
      <c r="J9" s="47">
        <f t="shared" si="0"/>
        <v>8666.666666666666</v>
      </c>
      <c r="K9" s="47">
        <f t="shared" si="1"/>
        <v>8666.666666666666</v>
      </c>
      <c r="L9" s="47">
        <f t="shared" si="2"/>
        <v>8666.666666666666</v>
      </c>
      <c r="M9" s="39">
        <f aca="true" t="shared" si="3" ref="M9:M15">(K9+J9+L9)/C9</f>
        <v>13</v>
      </c>
      <c r="N9" s="20">
        <f aca="true" t="shared" si="4" ref="N9:N15">C9*M9</f>
        <v>26000</v>
      </c>
      <c r="O9" s="30" t="s">
        <v>395</v>
      </c>
      <c r="P9" s="35"/>
      <c r="Q9" s="32"/>
    </row>
    <row r="10" spans="1:17" s="21" customFormat="1" ht="26.25" customHeight="1">
      <c r="A10" s="18" t="s">
        <v>391</v>
      </c>
      <c r="B10" s="18" t="s">
        <v>396</v>
      </c>
      <c r="C10" s="42">
        <v>3750</v>
      </c>
      <c r="D10" s="20" t="s">
        <v>264</v>
      </c>
      <c r="E10" s="20">
        <v>1509.6</v>
      </c>
      <c r="F10" s="20"/>
      <c r="G10" s="20">
        <v>1525</v>
      </c>
      <c r="H10" s="20">
        <v>1525</v>
      </c>
      <c r="I10" s="20">
        <v>1525</v>
      </c>
      <c r="J10" s="47">
        <f t="shared" si="0"/>
        <v>19250.000000000113</v>
      </c>
      <c r="K10" s="47">
        <f t="shared" si="1"/>
        <v>19250.000000000113</v>
      </c>
      <c r="L10" s="47">
        <f t="shared" si="2"/>
        <v>19250.000000000113</v>
      </c>
      <c r="M10" s="39">
        <f t="shared" si="3"/>
        <v>15.40000000000009</v>
      </c>
      <c r="N10" s="20">
        <f t="shared" si="4"/>
        <v>57750.000000000335</v>
      </c>
      <c r="O10" s="30" t="s">
        <v>397</v>
      </c>
      <c r="P10" s="35"/>
      <c r="Q10" s="32"/>
    </row>
    <row r="11" spans="1:17" s="21" customFormat="1" ht="26.25" customHeight="1">
      <c r="A11" s="18" t="s">
        <v>391</v>
      </c>
      <c r="B11" s="18" t="s">
        <v>393</v>
      </c>
      <c r="C11" s="42">
        <v>1500</v>
      </c>
      <c r="D11" s="20" t="s">
        <v>264</v>
      </c>
      <c r="E11" s="20">
        <v>931</v>
      </c>
      <c r="F11" s="20"/>
      <c r="G11" s="20">
        <v>954</v>
      </c>
      <c r="H11" s="20">
        <v>964</v>
      </c>
      <c r="I11" s="20">
        <v>963</v>
      </c>
      <c r="J11" s="47">
        <f t="shared" si="0"/>
        <v>11500</v>
      </c>
      <c r="K11" s="47">
        <f t="shared" si="1"/>
        <v>16500</v>
      </c>
      <c r="L11" s="47">
        <f t="shared" si="2"/>
        <v>16000</v>
      </c>
      <c r="M11" s="39">
        <f t="shared" si="3"/>
        <v>29.333333333333332</v>
      </c>
      <c r="N11" s="20">
        <f t="shared" si="4"/>
        <v>44000</v>
      </c>
      <c r="O11" s="30" t="s">
        <v>392</v>
      </c>
      <c r="P11" s="35"/>
      <c r="Q11" s="32"/>
    </row>
    <row r="12" spans="1:17" s="21" customFormat="1" ht="26.25" customHeight="1">
      <c r="A12" s="18" t="s">
        <v>389</v>
      </c>
      <c r="B12" s="18" t="s">
        <v>123</v>
      </c>
      <c r="C12" s="42">
        <v>3000</v>
      </c>
      <c r="D12" s="20" t="s">
        <v>264</v>
      </c>
      <c r="E12" s="20">
        <v>215</v>
      </c>
      <c r="F12" s="20"/>
      <c r="G12" s="20">
        <v>226</v>
      </c>
      <c r="H12" s="20">
        <v>226</v>
      </c>
      <c r="I12" s="20">
        <v>226</v>
      </c>
      <c r="J12" s="47">
        <f t="shared" si="0"/>
        <v>11000</v>
      </c>
      <c r="K12" s="47">
        <f t="shared" si="1"/>
        <v>11000</v>
      </c>
      <c r="L12" s="47">
        <f t="shared" si="2"/>
        <v>11000</v>
      </c>
      <c r="M12" s="39">
        <f t="shared" si="3"/>
        <v>11</v>
      </c>
      <c r="N12" s="20">
        <f t="shared" si="4"/>
        <v>33000</v>
      </c>
      <c r="O12" s="30" t="s">
        <v>390</v>
      </c>
      <c r="P12" s="35"/>
      <c r="Q12" s="32"/>
    </row>
    <row r="13" spans="1:17" s="21" customFormat="1" ht="26.25" customHeight="1">
      <c r="A13" s="18" t="s">
        <v>388</v>
      </c>
      <c r="B13" s="18" t="s">
        <v>123</v>
      </c>
      <c r="C13" s="42">
        <v>5000</v>
      </c>
      <c r="D13" s="20" t="s">
        <v>264</v>
      </c>
      <c r="E13" s="20">
        <v>223.5</v>
      </c>
      <c r="F13" s="20"/>
      <c r="G13" s="20">
        <v>229</v>
      </c>
      <c r="H13" s="20">
        <v>229</v>
      </c>
      <c r="I13" s="20">
        <v>229</v>
      </c>
      <c r="J13" s="47">
        <f t="shared" si="0"/>
        <v>9166.666666666666</v>
      </c>
      <c r="K13" s="47">
        <f t="shared" si="1"/>
        <v>9166.666666666666</v>
      </c>
      <c r="L13" s="47">
        <f t="shared" si="2"/>
        <v>9166.666666666666</v>
      </c>
      <c r="M13" s="39">
        <f t="shared" si="3"/>
        <v>5.5</v>
      </c>
      <c r="N13" s="20">
        <f t="shared" si="4"/>
        <v>27500</v>
      </c>
      <c r="O13" s="30" t="s">
        <v>390</v>
      </c>
      <c r="P13" s="35"/>
      <c r="Q13" s="32"/>
    </row>
    <row r="14" spans="1:17" s="21" customFormat="1" ht="26.25" customHeight="1">
      <c r="A14" s="18" t="s">
        <v>386</v>
      </c>
      <c r="B14" s="18" t="s">
        <v>175</v>
      </c>
      <c r="C14" s="42">
        <v>2000</v>
      </c>
      <c r="D14" s="20" t="s">
        <v>264</v>
      </c>
      <c r="E14" s="20">
        <v>798</v>
      </c>
      <c r="F14" s="20"/>
      <c r="G14" s="20">
        <v>844</v>
      </c>
      <c r="H14" s="20">
        <v>844</v>
      </c>
      <c r="I14" s="20">
        <v>844</v>
      </c>
      <c r="J14" s="47">
        <f t="shared" si="0"/>
        <v>30666.666666666668</v>
      </c>
      <c r="K14" s="47">
        <f t="shared" si="1"/>
        <v>30666.666666666668</v>
      </c>
      <c r="L14" s="47">
        <f t="shared" si="2"/>
        <v>30666.666666666668</v>
      </c>
      <c r="M14" s="39">
        <f t="shared" si="3"/>
        <v>46</v>
      </c>
      <c r="N14" s="20">
        <f t="shared" si="4"/>
        <v>92000</v>
      </c>
      <c r="O14" s="30" t="s">
        <v>387</v>
      </c>
      <c r="P14" s="35"/>
      <c r="Q14" s="32"/>
    </row>
    <row r="15" spans="1:17" s="21" customFormat="1" ht="26.25" customHeight="1">
      <c r="A15" s="18" t="s">
        <v>381</v>
      </c>
      <c r="B15" s="18" t="s">
        <v>382</v>
      </c>
      <c r="C15" s="42">
        <v>2250</v>
      </c>
      <c r="D15" s="20" t="s">
        <v>264</v>
      </c>
      <c r="E15" s="20">
        <v>1545</v>
      </c>
      <c r="F15" s="20"/>
      <c r="G15" s="20">
        <v>1570</v>
      </c>
      <c r="H15" s="20">
        <v>1575</v>
      </c>
      <c r="I15" s="20">
        <v>1570</v>
      </c>
      <c r="J15" s="47">
        <f t="shared" si="0"/>
        <v>18750</v>
      </c>
      <c r="K15" s="47">
        <f t="shared" si="1"/>
        <v>22500</v>
      </c>
      <c r="L15" s="47">
        <f t="shared" si="2"/>
        <v>18750</v>
      </c>
      <c r="M15" s="39">
        <f t="shared" si="3"/>
        <v>26.666666666666668</v>
      </c>
      <c r="N15" s="20">
        <f t="shared" si="4"/>
        <v>60000</v>
      </c>
      <c r="O15" s="30" t="s">
        <v>385</v>
      </c>
      <c r="P15" s="35"/>
      <c r="Q15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avtar</dc:creator>
  <cp:keywords/>
  <dc:description/>
  <cp:lastModifiedBy>avtar kataria</cp:lastModifiedBy>
  <dcterms:created xsi:type="dcterms:W3CDTF">2013-12-08T15:58:13Z</dcterms:created>
  <dcterms:modified xsi:type="dcterms:W3CDTF">2018-11-17T13:09:04Z</dcterms:modified>
  <cp:category/>
  <cp:version/>
  <cp:contentType/>
  <cp:contentStatus/>
</cp:coreProperties>
</file>